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32760" yWindow="32760" windowWidth="23040" windowHeight="9510" activeTab="7"/>
  </bookViews>
  <sheets>
    <sheet name="2017-18" sheetId="1" r:id="rId1"/>
    <sheet name="2018-19" sheetId="2" r:id="rId2"/>
    <sheet name="2019-20" sheetId="4" r:id="rId3"/>
    <sheet name="2020-21" sheetId="5" r:id="rId4"/>
    <sheet name="2021-22" sheetId="6" r:id="rId5"/>
    <sheet name="2022-23" sheetId="7" r:id="rId6"/>
    <sheet name="2023-24" sheetId="8" r:id="rId7"/>
    <sheet name="Sheet1" sheetId="9" r:id="rId8"/>
  </sheets>
  <definedNames>
    <definedName name="_xlnm._FilterDatabase" localSheetId="1" hidden="1">'2018-19'!$K$3:$K$43</definedName>
    <definedName name="_xlnm._FilterDatabase" localSheetId="2" hidden="1">'2019-20'!$O$3:$O$98</definedName>
    <definedName name="_xlnm._FilterDatabase" localSheetId="3" hidden="1">'2020-21'!$M$3:$M$92</definedName>
    <definedName name="_xlnm._FilterDatabase" localSheetId="4" hidden="1">'2021-22'!$Q$3:$Q$67</definedName>
    <definedName name="_xlnm._FilterDatabase" localSheetId="5" hidden="1">'2022-23'!$W$3:$W$25</definedName>
    <definedName name="_xlnm._FilterDatabase" localSheetId="6" hidden="1">'2023-24'!$W$3:$W$20</definedName>
  </definedNames>
  <calcPr calcId="152511"/>
</workbook>
</file>

<file path=xl/calcChain.xml><?xml version="1.0" encoding="utf-8"?>
<calcChain xmlns="http://schemas.openxmlformats.org/spreadsheetml/2006/main">
  <c r="W18" i="9" l="1"/>
  <c r="W17" i="9"/>
  <c r="W21" i="9"/>
  <c r="W22" i="9"/>
  <c r="W23" i="9"/>
  <c r="F15" i="9" l="1"/>
  <c r="W15" i="9" s="1"/>
  <c r="F10" i="9"/>
  <c r="W10" i="9" s="1"/>
  <c r="F13" i="9"/>
  <c r="W13" i="9" s="1"/>
  <c r="F9" i="9"/>
  <c r="W9" i="9" s="1"/>
  <c r="F20" i="9" l="1"/>
  <c r="W20" i="9" s="1"/>
  <c r="F19" i="9"/>
  <c r="W19" i="9" s="1"/>
  <c r="F24" i="9"/>
  <c r="W24" i="9" s="1"/>
  <c r="F14" i="9"/>
  <c r="W14" i="9" s="1"/>
  <c r="F16" i="9"/>
  <c r="W16" i="9" s="1"/>
  <c r="F12" i="9"/>
  <c r="W12" i="9" s="1"/>
  <c r="F8" i="9"/>
  <c r="W8" i="9" s="1"/>
  <c r="F6" i="9"/>
  <c r="W6" i="9" s="1"/>
  <c r="F7" i="9"/>
  <c r="W7" i="9" s="1"/>
  <c r="F11" i="9"/>
  <c r="W11" i="9" s="1"/>
  <c r="F5" i="9"/>
  <c r="W5" i="9" s="1"/>
  <c r="A5" i="9"/>
  <c r="W16" i="8"/>
  <c r="W17" i="8"/>
  <c r="W15" i="8"/>
  <c r="H28" i="8"/>
  <c r="H29" i="8"/>
  <c r="H21" i="8"/>
  <c r="H20" i="8"/>
  <c r="H27" i="8"/>
  <c r="H26" i="8"/>
  <c r="H25" i="8"/>
  <c r="H24" i="8"/>
  <c r="H18" i="8"/>
  <c r="H23" i="8"/>
  <c r="H11" i="8"/>
  <c r="H22" i="8"/>
  <c r="H7" i="8"/>
  <c r="H8" i="8"/>
  <c r="H13" i="8"/>
  <c r="H14" i="8"/>
  <c r="H9" i="8"/>
  <c r="H12" i="8"/>
  <c r="H19" i="8"/>
  <c r="H10" i="8"/>
  <c r="H5" i="8"/>
  <c r="H6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W33" i="7"/>
  <c r="F25" i="7"/>
  <c r="H25" i="7"/>
  <c r="F26" i="7"/>
  <c r="W26" i="7"/>
  <c r="E26" i="8"/>
  <c r="F26" i="8"/>
  <c r="W26" i="8"/>
  <c r="H26" i="7"/>
  <c r="F27" i="7"/>
  <c r="W27" i="7"/>
  <c r="E27" i="8"/>
  <c r="F27" i="8"/>
  <c r="W27" i="8"/>
  <c r="H27" i="7"/>
  <c r="F29" i="7"/>
  <c r="W29" i="7"/>
  <c r="E21" i="8"/>
  <c r="F21" i="8"/>
  <c r="W21" i="8"/>
  <c r="H29" i="7"/>
  <c r="F30" i="7"/>
  <c r="W30" i="7"/>
  <c r="H30" i="7"/>
  <c r="U5" i="7"/>
  <c r="F22" i="7"/>
  <c r="W22" i="7"/>
  <c r="E18" i="8"/>
  <c r="F18" i="8"/>
  <c r="W18" i="8"/>
  <c r="H22" i="7"/>
  <c r="F28" i="7"/>
  <c r="H28" i="7"/>
  <c r="W28" i="7"/>
  <c r="E20" i="8"/>
  <c r="F20" i="8"/>
  <c r="W20" i="8"/>
  <c r="F15" i="7"/>
  <c r="W15" i="7"/>
  <c r="E14" i="8"/>
  <c r="F14" i="8"/>
  <c r="W14" i="8"/>
  <c r="H15" i="7"/>
  <c r="H19" i="7"/>
  <c r="H17" i="7"/>
  <c r="W17" i="7"/>
  <c r="E8" i="8"/>
  <c r="F8" i="8"/>
  <c r="W8" i="8"/>
  <c r="F19" i="7"/>
  <c r="W19" i="7"/>
  <c r="E22" i="8"/>
  <c r="F22" i="8"/>
  <c r="W22" i="8"/>
  <c r="F17" i="7"/>
  <c r="H20" i="7"/>
  <c r="H34" i="7"/>
  <c r="H32" i="7"/>
  <c r="H8" i="7"/>
  <c r="H31" i="7"/>
  <c r="H9" i="7"/>
  <c r="H16" i="7"/>
  <c r="H12" i="7"/>
  <c r="H24" i="7"/>
  <c r="H11" i="7"/>
  <c r="H23" i="7"/>
  <c r="H7" i="7"/>
  <c r="H13" i="7"/>
  <c r="H18" i="7"/>
  <c r="H10" i="7"/>
  <c r="H14" i="7"/>
  <c r="H21" i="7"/>
  <c r="H6" i="7"/>
  <c r="H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H19" i="6"/>
  <c r="H22" i="6"/>
  <c r="H23" i="6"/>
  <c r="H24" i="6"/>
  <c r="H25" i="6"/>
  <c r="H26" i="6"/>
  <c r="H27" i="6"/>
  <c r="F19" i="6"/>
  <c r="Q19" i="6"/>
  <c r="E23" i="7"/>
  <c r="F23" i="7"/>
  <c r="W23" i="7"/>
  <c r="E24" i="8"/>
  <c r="F24" i="8"/>
  <c r="W24" i="8"/>
  <c r="F22" i="6"/>
  <c r="Q22" i="6"/>
  <c r="E12" i="7"/>
  <c r="F12" i="7"/>
  <c r="W12" i="7"/>
  <c r="E9" i="8"/>
  <c r="F9" i="8"/>
  <c r="W9" i="8"/>
  <c r="F23" i="6"/>
  <c r="Q23" i="6"/>
  <c r="E16" i="7"/>
  <c r="F16" i="7"/>
  <c r="W16" i="7"/>
  <c r="E13" i="8"/>
  <c r="F13" i="8"/>
  <c r="W13" i="8"/>
  <c r="F24" i="6"/>
  <c r="Q24" i="6"/>
  <c r="E9" i="7"/>
  <c r="F9" i="7"/>
  <c r="W9" i="7"/>
  <c r="E10" i="8"/>
  <c r="F10" i="8"/>
  <c r="W10" i="8"/>
  <c r="F25" i="6"/>
  <c r="Q25" i="6"/>
  <c r="E31" i="7"/>
  <c r="F31" i="7"/>
  <c r="W31" i="7"/>
  <c r="E29" i="8"/>
  <c r="F29" i="8"/>
  <c r="W29" i="8"/>
  <c r="F26" i="6"/>
  <c r="Q26" i="6"/>
  <c r="F27" i="6"/>
  <c r="Q27" i="6"/>
  <c r="E8" i="7"/>
  <c r="F8" i="7"/>
  <c r="W8" i="7"/>
  <c r="E5" i="8"/>
  <c r="F5" i="8"/>
  <c r="W5" i="8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F18" i="6"/>
  <c r="Q18" i="6"/>
  <c r="E7" i="7"/>
  <c r="F7" i="7"/>
  <c r="W7" i="7"/>
  <c r="H18" i="6"/>
  <c r="H21" i="6"/>
  <c r="F21" i="6"/>
  <c r="Q21" i="6"/>
  <c r="E24" i="7"/>
  <c r="F24" i="7"/>
  <c r="W24" i="7"/>
  <c r="F13" i="6"/>
  <c r="Q13" i="6"/>
  <c r="E10" i="7"/>
  <c r="F10" i="7"/>
  <c r="W10" i="7"/>
  <c r="E19" i="8"/>
  <c r="F19" i="8"/>
  <c r="W19" i="8"/>
  <c r="F29" i="6"/>
  <c r="Q29" i="6"/>
  <c r="E32" i="7"/>
  <c r="F32" i="7"/>
  <c r="W32" i="7"/>
  <c r="E28" i="8"/>
  <c r="F28" i="8"/>
  <c r="W28" i="8"/>
  <c r="F30" i="6"/>
  <c r="Q30" i="6"/>
  <c r="F31" i="6"/>
  <c r="Q31" i="6"/>
  <c r="F32" i="6"/>
  <c r="Q32" i="6"/>
  <c r="E34" i="7"/>
  <c r="F34" i="7"/>
  <c r="W34" i="7"/>
  <c r="F17" i="6"/>
  <c r="Q17" i="6"/>
  <c r="E13" i="7"/>
  <c r="F13" i="7"/>
  <c r="W13" i="7"/>
  <c r="F33" i="6"/>
  <c r="Q33" i="6"/>
  <c r="F5" i="6"/>
  <c r="Q5" i="6"/>
  <c r="E5" i="7"/>
  <c r="F5" i="7"/>
  <c r="W5" i="7"/>
  <c r="E6" i="8"/>
  <c r="F6" i="8"/>
  <c r="W6" i="8"/>
  <c r="F34" i="6"/>
  <c r="Q34" i="6"/>
  <c r="E20" i="7"/>
  <c r="F20" i="7"/>
  <c r="W20" i="7"/>
  <c r="E11" i="8"/>
  <c r="F11" i="8"/>
  <c r="W11" i="8"/>
  <c r="H13" i="6"/>
  <c r="H29" i="6"/>
  <c r="H30" i="6"/>
  <c r="H31" i="6"/>
  <c r="H32" i="6"/>
  <c r="H17" i="6"/>
  <c r="H33" i="6"/>
  <c r="H5" i="6"/>
  <c r="H3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H7" i="6"/>
  <c r="H6" i="6"/>
  <c r="H9" i="6"/>
  <c r="H10" i="6"/>
  <c r="H8" i="6"/>
  <c r="H14" i="6"/>
  <c r="H11" i="6"/>
  <c r="H20" i="6"/>
  <c r="H16" i="6"/>
  <c r="H15" i="6"/>
  <c r="H28" i="6"/>
  <c r="H35" i="6"/>
  <c r="H12" i="6"/>
  <c r="F15" i="5"/>
  <c r="M15" i="5"/>
  <c r="E8" i="6"/>
  <c r="F8" i="6"/>
  <c r="Q8" i="6"/>
  <c r="F16" i="5"/>
  <c r="M16" i="5"/>
  <c r="F17" i="5"/>
  <c r="M17" i="5"/>
  <c r="E14" i="6"/>
  <c r="F14" i="6"/>
  <c r="Q14" i="6"/>
  <c r="E18" i="7"/>
  <c r="F18" i="7"/>
  <c r="W18" i="7"/>
  <c r="E7" i="8"/>
  <c r="F7" i="8"/>
  <c r="W7" i="8"/>
  <c r="F20" i="5"/>
  <c r="M20" i="5"/>
  <c r="F21" i="5"/>
  <c r="M21" i="5"/>
  <c r="E16" i="6"/>
  <c r="F16" i="6"/>
  <c r="Q16" i="6"/>
  <c r="F22" i="5"/>
  <c r="M22" i="5"/>
  <c r="E15" i="6"/>
  <c r="F15" i="6"/>
  <c r="Q15" i="6"/>
  <c r="F23" i="5"/>
  <c r="M23" i="5"/>
  <c r="F24" i="5"/>
  <c r="M24" i="5"/>
  <c r="F25" i="5"/>
  <c r="M25" i="5"/>
  <c r="F99" i="4"/>
  <c r="O99" i="4"/>
  <c r="F100" i="4"/>
  <c r="O100" i="4"/>
  <c r="F101" i="4"/>
  <c r="O101" i="4"/>
  <c r="F102" i="4"/>
  <c r="O102" i="4"/>
  <c r="F103" i="4"/>
  <c r="O103" i="4"/>
  <c r="F104" i="4"/>
  <c r="O104" i="4"/>
  <c r="F44" i="4"/>
  <c r="O44" i="4"/>
  <c r="F45" i="4"/>
  <c r="O45" i="4"/>
  <c r="F46" i="4"/>
  <c r="O46" i="4"/>
  <c r="F47" i="4"/>
  <c r="O47" i="4"/>
  <c r="F48" i="4"/>
  <c r="O48" i="4"/>
  <c r="F49" i="4"/>
  <c r="O49" i="4"/>
  <c r="F50" i="4"/>
  <c r="O50" i="4"/>
  <c r="F51" i="4"/>
  <c r="O51" i="4"/>
  <c r="F52" i="4"/>
  <c r="O52" i="4"/>
  <c r="F53" i="4"/>
  <c r="O53" i="4"/>
  <c r="F54" i="4"/>
  <c r="O54" i="4"/>
  <c r="F55" i="4"/>
  <c r="O55" i="4"/>
  <c r="F56" i="4"/>
  <c r="O56" i="4"/>
  <c r="F57" i="4"/>
  <c r="O57" i="4"/>
  <c r="F58" i="4"/>
  <c r="O58" i="4"/>
  <c r="F59" i="4"/>
  <c r="O59" i="4"/>
  <c r="F60" i="4"/>
  <c r="O60" i="4"/>
  <c r="F61" i="4"/>
  <c r="O61" i="4"/>
  <c r="F62" i="4"/>
  <c r="O62" i="4"/>
  <c r="F63" i="4"/>
  <c r="O63" i="4"/>
  <c r="F64" i="4"/>
  <c r="O64" i="4"/>
  <c r="F65" i="4"/>
  <c r="O65" i="4"/>
  <c r="F66" i="4"/>
  <c r="O66" i="4"/>
  <c r="F67" i="4"/>
  <c r="O67" i="4"/>
  <c r="F68" i="4"/>
  <c r="O68" i="4"/>
  <c r="F69" i="4"/>
  <c r="O69" i="4"/>
  <c r="F70" i="4"/>
  <c r="O70" i="4"/>
  <c r="F71" i="4"/>
  <c r="O71" i="4"/>
  <c r="F72" i="4"/>
  <c r="O72" i="4"/>
  <c r="F73" i="4"/>
  <c r="O73" i="4"/>
  <c r="F74" i="4"/>
  <c r="O74" i="4"/>
  <c r="F75" i="4"/>
  <c r="O75" i="4"/>
  <c r="F76" i="4"/>
  <c r="O76" i="4"/>
  <c r="F77" i="4"/>
  <c r="O77" i="4"/>
  <c r="F78" i="4"/>
  <c r="O78" i="4"/>
  <c r="F79" i="4"/>
  <c r="O79" i="4"/>
  <c r="F80" i="4"/>
  <c r="O80" i="4"/>
  <c r="F81" i="4"/>
  <c r="O81" i="4"/>
  <c r="F82" i="4"/>
  <c r="O82" i="4"/>
  <c r="F83" i="4"/>
  <c r="O83" i="4"/>
  <c r="F84" i="4"/>
  <c r="O84" i="4"/>
  <c r="F85" i="4"/>
  <c r="O85" i="4"/>
  <c r="F86" i="4"/>
  <c r="O86" i="4"/>
  <c r="F87" i="4"/>
  <c r="O87" i="4"/>
  <c r="F88" i="4"/>
  <c r="O88" i="4"/>
  <c r="F89" i="4"/>
  <c r="O89" i="4"/>
  <c r="F90" i="4"/>
  <c r="O90" i="4"/>
  <c r="F91" i="4"/>
  <c r="O91" i="4"/>
  <c r="F92" i="4"/>
  <c r="O92" i="4"/>
  <c r="F93" i="4"/>
  <c r="O93" i="4"/>
  <c r="F94" i="4"/>
  <c r="O94" i="4"/>
  <c r="F95" i="4"/>
  <c r="O95" i="4"/>
  <c r="F96" i="4"/>
  <c r="O96" i="4"/>
  <c r="F97" i="4"/>
  <c r="O97" i="4"/>
  <c r="F98" i="4"/>
  <c r="O98" i="4"/>
  <c r="F20" i="4"/>
  <c r="O20" i="4"/>
  <c r="E30" i="5"/>
  <c r="F30" i="5"/>
  <c r="M30" i="5"/>
  <c r="F12" i="4"/>
  <c r="O12" i="4"/>
  <c r="F11" i="4"/>
  <c r="O11" i="4"/>
  <c r="F14" i="4"/>
  <c r="O14" i="4"/>
  <c r="F21" i="4"/>
  <c r="O21" i="4"/>
  <c r="E31" i="5"/>
  <c r="F31" i="5"/>
  <c r="M31" i="5"/>
  <c r="F35" i="6"/>
  <c r="Q35" i="6"/>
  <c r="F15" i="4"/>
  <c r="O15" i="4"/>
  <c r="F22" i="4"/>
  <c r="O22" i="4"/>
  <c r="E32" i="5"/>
  <c r="F32" i="5"/>
  <c r="M32" i="5"/>
  <c r="F8" i="4"/>
  <c r="O8" i="4"/>
  <c r="F9" i="4"/>
  <c r="O9" i="4"/>
  <c r="F24" i="4"/>
  <c r="O24" i="4"/>
  <c r="F25" i="4"/>
  <c r="O25" i="4"/>
  <c r="F26" i="4"/>
  <c r="O26" i="4"/>
  <c r="F27" i="4"/>
  <c r="O27" i="4"/>
  <c r="F28" i="4"/>
  <c r="O28" i="4"/>
  <c r="F29" i="4"/>
  <c r="O29" i="4"/>
  <c r="F30" i="4"/>
  <c r="O30" i="4"/>
  <c r="F31" i="4"/>
  <c r="O31" i="4"/>
  <c r="F10" i="4"/>
  <c r="O10" i="4"/>
  <c r="F32" i="4"/>
  <c r="O32" i="4"/>
  <c r="E38" i="5"/>
  <c r="F38" i="5"/>
  <c r="M38" i="5"/>
  <c r="F33" i="4"/>
  <c r="O33" i="4"/>
  <c r="F34" i="4"/>
  <c r="O34" i="4"/>
  <c r="F35" i="4"/>
  <c r="O35" i="4"/>
  <c r="F36" i="4"/>
  <c r="O36" i="4"/>
  <c r="F37" i="4"/>
  <c r="O37" i="4"/>
  <c r="F38" i="4"/>
  <c r="O38" i="4"/>
  <c r="F39" i="4"/>
  <c r="O39" i="4"/>
  <c r="B39" i="4"/>
  <c r="F16" i="4"/>
  <c r="O16" i="4"/>
  <c r="E28" i="5"/>
  <c r="F28" i="5"/>
  <c r="M28" i="5"/>
  <c r="E28" i="6"/>
  <c r="F28" i="6"/>
  <c r="Q28" i="6"/>
  <c r="F17" i="4"/>
  <c r="O17" i="4"/>
  <c r="F23" i="4"/>
  <c r="O23" i="4"/>
  <c r="E11" i="5"/>
  <c r="F11" i="5"/>
  <c r="M11" i="5"/>
  <c r="E9" i="6"/>
  <c r="F9" i="6"/>
  <c r="Q9" i="6"/>
  <c r="E6" i="7"/>
  <c r="F6" i="7"/>
  <c r="W6" i="7"/>
  <c r="F13" i="4"/>
  <c r="O13" i="4"/>
  <c r="F18" i="4"/>
  <c r="O18" i="4"/>
  <c r="E14" i="5"/>
  <c r="F14" i="5"/>
  <c r="M14" i="5"/>
  <c r="F40" i="4"/>
  <c r="O40" i="4"/>
  <c r="F41" i="4"/>
  <c r="O41" i="4"/>
  <c r="F42" i="4"/>
  <c r="O42" i="4"/>
  <c r="F43" i="4"/>
  <c r="O43" i="4"/>
  <c r="F19" i="4"/>
  <c r="O19" i="4"/>
  <c r="F5" i="4"/>
  <c r="O5" i="4"/>
  <c r="F7" i="4"/>
  <c r="O7" i="4"/>
  <c r="F6" i="4"/>
  <c r="O6" i="4"/>
  <c r="E38" i="2"/>
  <c r="K38" i="2"/>
  <c r="E39" i="2"/>
  <c r="K39" i="2"/>
  <c r="E37" i="2"/>
  <c r="K37" i="2"/>
  <c r="E19" i="2"/>
  <c r="K19" i="2"/>
  <c r="E21" i="2"/>
  <c r="K21" i="2"/>
  <c r="E22" i="2"/>
  <c r="K22" i="2"/>
  <c r="E23" i="2"/>
  <c r="K23" i="2"/>
  <c r="E24" i="2"/>
  <c r="K24" i="2"/>
  <c r="E25" i="2"/>
  <c r="K25" i="2"/>
  <c r="E26" i="2"/>
  <c r="K26" i="2"/>
  <c r="E27" i="2"/>
  <c r="K27" i="2"/>
  <c r="E28" i="2"/>
  <c r="K28" i="2"/>
  <c r="E29" i="2"/>
  <c r="K29" i="2"/>
  <c r="E30" i="2"/>
  <c r="K30" i="2"/>
  <c r="E40" i="2"/>
  <c r="K40" i="2"/>
  <c r="E41" i="2"/>
  <c r="K41" i="2"/>
  <c r="E42" i="2"/>
  <c r="K42" i="2"/>
  <c r="E43" i="2"/>
  <c r="K43" i="2"/>
  <c r="E44" i="2"/>
  <c r="K44" i="2"/>
  <c r="E45" i="2"/>
  <c r="K45" i="2"/>
  <c r="E46" i="2"/>
  <c r="K46" i="2"/>
  <c r="E47" i="2"/>
  <c r="K47" i="2"/>
  <c r="E48" i="2"/>
  <c r="K48" i="2"/>
  <c r="K12" i="2"/>
  <c r="K13" i="2"/>
  <c r="K15" i="2"/>
  <c r="K16" i="2"/>
  <c r="K18" i="2"/>
  <c r="K10" i="2"/>
  <c r="K14" i="2"/>
  <c r="E36" i="2"/>
  <c r="K36" i="2"/>
  <c r="E35" i="2"/>
  <c r="K35" i="2"/>
  <c r="E17" i="2"/>
  <c r="K17" i="2"/>
  <c r="E8" i="2"/>
  <c r="K8" i="2"/>
  <c r="E34" i="2"/>
  <c r="K34" i="2"/>
  <c r="E7" i="2"/>
  <c r="K7" i="2"/>
  <c r="E9" i="2"/>
  <c r="K9" i="2"/>
  <c r="E33" i="2"/>
  <c r="K33" i="2"/>
  <c r="E32" i="2"/>
  <c r="K32" i="2"/>
  <c r="E11" i="2"/>
  <c r="K11" i="2"/>
  <c r="E31" i="2"/>
  <c r="K31" i="2"/>
  <c r="E5" i="2"/>
  <c r="K5" i="2"/>
  <c r="E6" i="2"/>
  <c r="K6" i="2"/>
  <c r="E20" i="2"/>
  <c r="K20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E4" i="2"/>
  <c r="K4" i="2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5" i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E39" i="5"/>
  <c r="F39" i="5"/>
  <c r="M39" i="5"/>
  <c r="E12" i="5"/>
  <c r="F12" i="5"/>
  <c r="M12" i="5"/>
  <c r="E7" i="5"/>
  <c r="F7" i="5"/>
  <c r="M7" i="5"/>
  <c r="E12" i="6"/>
  <c r="F12" i="6"/>
  <c r="Q12" i="6"/>
  <c r="E33" i="5"/>
  <c r="F33" i="5"/>
  <c r="M33" i="5"/>
  <c r="E19" i="5"/>
  <c r="F19" i="5"/>
  <c r="M19" i="5"/>
  <c r="E20" i="6"/>
  <c r="F20" i="6"/>
  <c r="Q20" i="6"/>
  <c r="E11" i="7"/>
  <c r="F11" i="7"/>
  <c r="W11" i="7"/>
  <c r="E12" i="8"/>
  <c r="F12" i="8"/>
  <c r="W12" i="8"/>
  <c r="E35" i="5"/>
  <c r="F35" i="5"/>
  <c r="M35" i="5"/>
  <c r="W25" i="7"/>
  <c r="E25" i="8"/>
  <c r="F25" i="8"/>
  <c r="W25" i="8"/>
  <c r="B33" i="4"/>
  <c r="E10" i="5"/>
  <c r="F10" i="5"/>
  <c r="M10" i="5"/>
  <c r="E6" i="6"/>
  <c r="F6" i="6"/>
  <c r="Q6" i="6"/>
  <c r="B19" i="4"/>
  <c r="B9" i="4"/>
  <c r="B11" i="4"/>
  <c r="B36" i="4"/>
  <c r="E26" i="5"/>
  <c r="F26" i="5"/>
  <c r="M26" i="5"/>
  <c r="B10" i="4"/>
  <c r="E9" i="5"/>
  <c r="F9" i="5"/>
  <c r="M9" i="5"/>
  <c r="E7" i="6"/>
  <c r="F7" i="6"/>
  <c r="Q7" i="6"/>
  <c r="B12" i="4"/>
  <c r="E29" i="5"/>
  <c r="F29" i="5"/>
  <c r="M29" i="5"/>
  <c r="B17" i="4"/>
  <c r="E18" i="5"/>
  <c r="F18" i="5"/>
  <c r="M18" i="5"/>
  <c r="E11" i="6"/>
  <c r="F11" i="6"/>
  <c r="Q11" i="6"/>
  <c r="E14" i="7"/>
  <c r="F14" i="7"/>
  <c r="W14" i="7"/>
  <c r="B26" i="4"/>
  <c r="B35" i="4"/>
  <c r="B20" i="4"/>
  <c r="B16" i="4"/>
  <c r="B32" i="4"/>
  <c r="E8" i="5"/>
  <c r="F8" i="5"/>
  <c r="M8" i="5"/>
  <c r="B34" i="4"/>
  <c r="B21" i="4"/>
  <c r="B29" i="4"/>
  <c r="B8" i="4"/>
  <c r="B22" i="4"/>
  <c r="B37" i="4"/>
  <c r="B27" i="4"/>
  <c r="B24" i="4"/>
  <c r="B5" i="4"/>
  <c r="B38" i="4"/>
  <c r="B31" i="4"/>
  <c r="B14" i="4"/>
  <c r="E13" i="5"/>
  <c r="F13" i="5"/>
  <c r="M13" i="5"/>
  <c r="E10" i="6"/>
  <c r="F10" i="6"/>
  <c r="Q10" i="6"/>
  <c r="E21" i="7"/>
  <c r="F21" i="7"/>
  <c r="W21" i="7"/>
  <c r="E23" i="8"/>
  <c r="F23" i="8"/>
  <c r="W23" i="8"/>
  <c r="B25" i="4"/>
  <c r="E27" i="5"/>
  <c r="F27" i="5"/>
  <c r="M27" i="5"/>
  <c r="B15" i="4"/>
  <c r="E36" i="5"/>
  <c r="F36" i="5"/>
  <c r="M36" i="5"/>
  <c r="B28" i="4"/>
  <c r="B6" i="4"/>
  <c r="E5" i="5"/>
  <c r="F5" i="5"/>
  <c r="M5" i="5"/>
  <c r="B7" i="4"/>
  <c r="E6" i="5"/>
  <c r="F6" i="5"/>
  <c r="M6" i="5"/>
  <c r="B30" i="4"/>
  <c r="E37" i="5"/>
  <c r="F37" i="5"/>
  <c r="M37" i="5"/>
  <c r="E34" i="5"/>
  <c r="F34" i="5"/>
  <c r="M34" i="5"/>
  <c r="A12" i="9"/>
  <c r="A6" i="9"/>
  <c r="A7" i="9" s="1"/>
</calcChain>
</file>

<file path=xl/sharedStrings.xml><?xml version="1.0" encoding="utf-8"?>
<sst xmlns="http://schemas.openxmlformats.org/spreadsheetml/2006/main" count="896" uniqueCount="206">
  <si>
    <t>Prezime i Ime</t>
  </si>
  <si>
    <t>Klub</t>
  </si>
  <si>
    <t>DPŠ</t>
  </si>
  <si>
    <t>TOP 12</t>
  </si>
  <si>
    <t>LIGA</t>
  </si>
  <si>
    <t>UKUPNO</t>
  </si>
  <si>
    <t>Plas</t>
  </si>
  <si>
    <t>Bod</t>
  </si>
  <si>
    <t>Budućnost</t>
  </si>
  <si>
    <t>Budim</t>
  </si>
  <si>
    <t>Popović Aleksa</t>
  </si>
  <si>
    <t>8</t>
  </si>
  <si>
    <t>Ivangrad</t>
  </si>
  <si>
    <t>6</t>
  </si>
  <si>
    <t>Nikšić</t>
  </si>
  <si>
    <t>Vujičić Stefan</t>
  </si>
  <si>
    <t>2</t>
  </si>
  <si>
    <t>Čukić Marko</t>
  </si>
  <si>
    <t>Milošević Andrej</t>
  </si>
  <si>
    <t>Gorštak</t>
  </si>
  <si>
    <t>Andjić Danko</t>
  </si>
  <si>
    <t>70</t>
  </si>
  <si>
    <t>14</t>
  </si>
  <si>
    <t>1</t>
  </si>
  <si>
    <t>12</t>
  </si>
  <si>
    <t>Toković Denis</t>
  </si>
  <si>
    <t>Laptuta Luka</t>
  </si>
  <si>
    <t>Tivat</t>
  </si>
  <si>
    <t>Krgović Bojan</t>
  </si>
  <si>
    <t>PRENEŠENI</t>
  </si>
  <si>
    <t>281</t>
  </si>
  <si>
    <t>140</t>
  </si>
  <si>
    <t>Šobić Balša</t>
  </si>
  <si>
    <t>56</t>
  </si>
  <si>
    <t>28</t>
  </si>
  <si>
    <t>Bataković Radoš</t>
  </si>
  <si>
    <t>Krivokapić Jakša</t>
  </si>
  <si>
    <t>Novi</t>
  </si>
  <si>
    <t>Karanović Luka</t>
  </si>
  <si>
    <t>RANG LISTA MLADJIH KADETA STSCG 2017/18</t>
  </si>
  <si>
    <t>Račić Đorđe</t>
  </si>
  <si>
    <t>Adrović Danin</t>
  </si>
  <si>
    <t>180</t>
  </si>
  <si>
    <t>150</t>
  </si>
  <si>
    <t>3</t>
  </si>
  <si>
    <t>125</t>
  </si>
  <si>
    <t>4</t>
  </si>
  <si>
    <t>110</t>
  </si>
  <si>
    <t>5</t>
  </si>
  <si>
    <t>100</t>
  </si>
  <si>
    <t>95</t>
  </si>
  <si>
    <t>7</t>
  </si>
  <si>
    <t>90</t>
  </si>
  <si>
    <t>220</t>
  </si>
  <si>
    <t>157</t>
  </si>
  <si>
    <t>200</t>
  </si>
  <si>
    <t>160</t>
  </si>
  <si>
    <t>130</t>
  </si>
  <si>
    <t>Božović Marko</t>
  </si>
  <si>
    <t>195</t>
  </si>
  <si>
    <t>226</t>
  </si>
  <si>
    <t>Čukić Zoran</t>
  </si>
  <si>
    <t>9</t>
  </si>
  <si>
    <t>Mališić Matija</t>
  </si>
  <si>
    <t>Rahović Đorđe</t>
  </si>
  <si>
    <t>Indeks</t>
  </si>
  <si>
    <t>98</t>
  </si>
  <si>
    <t>Bakić Andrija</t>
  </si>
  <si>
    <t>Knežević Vasilije</t>
  </si>
  <si>
    <t>Knežević Viktor</t>
  </si>
  <si>
    <t>Čukić Lazar</t>
  </si>
  <si>
    <t>Radović Vladimir</t>
  </si>
  <si>
    <t>138</t>
  </si>
  <si>
    <t>10</t>
  </si>
  <si>
    <t>24</t>
  </si>
  <si>
    <t>170</t>
  </si>
  <si>
    <t>454</t>
  </si>
  <si>
    <t>216</t>
  </si>
  <si>
    <t>Stavljenić Čedomir</t>
  </si>
  <si>
    <t>liga</t>
  </si>
  <si>
    <t>Gudović Luka</t>
  </si>
  <si>
    <t>Rašković Uroš</t>
  </si>
  <si>
    <t>Radović Janko</t>
  </si>
  <si>
    <t>ukupno</t>
  </si>
  <si>
    <t>Prenešeni bodovi</t>
  </si>
  <si>
    <t>Spin</t>
  </si>
  <si>
    <t>RANG LISTA MLADJIH KADETA STSCG 2018/19</t>
  </si>
  <si>
    <t>Babović Strahinja</t>
  </si>
  <si>
    <t>Spahić Ziad</t>
  </si>
  <si>
    <t>Jedinstvo</t>
  </si>
  <si>
    <t>Slavković Antonije</t>
  </si>
  <si>
    <t>Slavković Bogdan</t>
  </si>
  <si>
    <t>Agić Emin</t>
  </si>
  <si>
    <t>Đekić Matija</t>
  </si>
  <si>
    <t>Aković Vasilije</t>
  </si>
  <si>
    <t>Bećirović Daris</t>
  </si>
  <si>
    <t>Ilić Balša</t>
  </si>
  <si>
    <t>Đekić Stefan</t>
  </si>
  <si>
    <t>Kostić Danilo</t>
  </si>
  <si>
    <t>Mujić Benjamin</t>
  </si>
  <si>
    <t>Turković Adrijan</t>
  </si>
  <si>
    <t>Martić Luka</t>
  </si>
  <si>
    <t>Đurović Miloš</t>
  </si>
  <si>
    <t>Cimbaljević Luka</t>
  </si>
  <si>
    <t>Mujić Daris</t>
  </si>
  <si>
    <t>Redni
broj</t>
    <phoneticPr fontId="4" type="noConversion"/>
  </si>
  <si>
    <t>Rang</t>
    <phoneticPr fontId="4" type="noConversion"/>
  </si>
  <si>
    <t>PRENESENI
prethodna
sezona</t>
    <phoneticPr fontId="5" type="noConversion"/>
  </si>
  <si>
    <t>Bod</t>
    <phoneticPr fontId="5" type="noConversion"/>
  </si>
  <si>
    <t>TOP</t>
    <phoneticPr fontId="5" type="noConversion"/>
  </si>
  <si>
    <t>DPŠ</t>
    <phoneticPr fontId="5" type="noConversion"/>
  </si>
  <si>
    <t>LIGA I
turnus</t>
    <phoneticPr fontId="5" type="noConversion"/>
  </si>
  <si>
    <t>LIGA II
turnus</t>
    <phoneticPr fontId="5" type="noConversion"/>
  </si>
  <si>
    <t>Karišik Stefan</t>
  </si>
  <si>
    <t>Dabetić Vojislav</t>
  </si>
  <si>
    <t>Taljanović Feđa</t>
  </si>
  <si>
    <t>Mimoza OPEN</t>
    <phoneticPr fontId="4" type="noConversion"/>
  </si>
  <si>
    <t>RANG LISTA MLADJIH KADETA STSCG 2019/20</t>
    <phoneticPr fontId="4" type="noConversion"/>
  </si>
  <si>
    <t>5-8</t>
    <phoneticPr fontId="4" type="noConversion"/>
  </si>
  <si>
    <r>
      <t>Rajevi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</t>
    </r>
    <r>
      <rPr>
        <sz val="11"/>
        <color indexed="8"/>
        <rFont val="宋体"/>
      </rPr>
      <t>Đ</t>
    </r>
    <r>
      <rPr>
        <sz val="11"/>
        <color theme="1"/>
        <rFont val="Calibri"/>
        <scheme val="minor"/>
      </rPr>
      <t>uro</t>
    </r>
    <phoneticPr fontId="4" type="noConversion"/>
  </si>
  <si>
    <t>Novi</t>
    <phoneticPr fontId="4" type="noConversion"/>
  </si>
  <si>
    <t>9-16</t>
    <phoneticPr fontId="4" type="noConversion"/>
  </si>
  <si>
    <r>
      <t>Mihajlovi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Luka</t>
    </r>
    <phoneticPr fontId="4" type="noConversion"/>
  </si>
  <si>
    <r>
      <t>Buudu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>nost</t>
    </r>
    <phoneticPr fontId="4" type="noConversion"/>
  </si>
  <si>
    <t>Godište</t>
    <phoneticPr fontId="7" type="noConversion"/>
  </si>
  <si>
    <t>Valdanos</t>
    <phoneticPr fontId="7" type="noConversion"/>
  </si>
  <si>
    <r>
      <t>Spahi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Zijad</t>
    </r>
    <phoneticPr fontId="7" type="noConversion"/>
  </si>
  <si>
    <r>
      <t>Turkovi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Adrian</t>
    </r>
    <phoneticPr fontId="7" type="noConversion"/>
  </si>
  <si>
    <t>RANG LISTA ZA MLAĐE KADETE - SEZONA 2020/21</t>
  </si>
  <si>
    <t>Rang</t>
  </si>
  <si>
    <t>3-4</t>
  </si>
  <si>
    <t>Rašović Andrija</t>
  </si>
  <si>
    <t>5-8</t>
  </si>
  <si>
    <t>Đurović Andrija</t>
  </si>
  <si>
    <t>9-16</t>
  </si>
  <si>
    <t>Laušević Gavrilo</t>
  </si>
  <si>
    <t>17-32</t>
  </si>
  <si>
    <t>Bojović Jakov</t>
  </si>
  <si>
    <t>Bulatović Uroš</t>
  </si>
  <si>
    <t>Mašanović Aleksa</t>
  </si>
  <si>
    <t>Petričević Stefan</t>
  </si>
  <si>
    <t>Škrijelj Hari</t>
  </si>
  <si>
    <t>Bošković Stefan</t>
  </si>
  <si>
    <r>
      <t>Budu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>nost</t>
    </r>
  </si>
  <si>
    <t>Valdanos</t>
  </si>
  <si>
    <t>PRENESENI
svetska 
rang lista</t>
  </si>
  <si>
    <r>
      <t>RANG LISTA ZA MLA</t>
    </r>
    <r>
      <rPr>
        <b/>
        <sz val="14"/>
        <rFont val="宋体"/>
      </rPr>
      <t>Đ</t>
    </r>
    <r>
      <rPr>
        <b/>
        <sz val="14"/>
        <rFont val="宋体"/>
      </rPr>
      <t xml:space="preserve">E KADETE - SEZONA 2021/22
</t>
    </r>
    <r>
      <rPr>
        <b/>
        <sz val="8"/>
        <rFont val="宋体"/>
      </rPr>
      <t>(ro</t>
    </r>
    <r>
      <rPr>
        <b/>
        <sz val="8"/>
        <rFont val="宋体"/>
      </rPr>
      <t>đ</t>
    </r>
    <r>
      <rPr>
        <b/>
        <sz val="8"/>
        <rFont val="宋体"/>
      </rPr>
      <t>eni 2009. godine i kasnije)</t>
    </r>
  </si>
  <si>
    <t>Spin</t>
    <phoneticPr fontId="9" type="noConversion"/>
  </si>
  <si>
    <r>
      <t>Ilin</t>
    </r>
    <r>
      <rPr>
        <sz val="11"/>
        <color indexed="8"/>
        <rFont val="宋体"/>
      </rPr>
      <t>č</t>
    </r>
    <r>
      <rPr>
        <sz val="11"/>
        <color theme="1"/>
        <rFont val="Calibri"/>
        <scheme val="minor"/>
      </rPr>
      <t>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Filip</t>
    </r>
    <phoneticPr fontId="9" type="noConversion"/>
  </si>
  <si>
    <r>
      <t>Vu</t>
    </r>
    <r>
      <rPr>
        <sz val="11"/>
        <color indexed="8"/>
        <rFont val="宋体"/>
      </rPr>
      <t>č</t>
    </r>
    <r>
      <rPr>
        <sz val="11"/>
        <color theme="1"/>
        <rFont val="Calibri"/>
        <scheme val="minor"/>
      </rPr>
      <t>kovi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Stefan</t>
    </r>
    <phoneticPr fontId="9" type="noConversion"/>
  </si>
  <si>
    <r>
      <t>Lov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>en</t>
    </r>
    <phoneticPr fontId="9" type="noConversion"/>
  </si>
  <si>
    <r>
      <t>Stanojevi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Damjan</t>
    </r>
    <phoneticPr fontId="9" type="noConversion"/>
  </si>
  <si>
    <t>Čelebić Vukota</t>
    <phoneticPr fontId="9" type="noConversion"/>
  </si>
  <si>
    <t>Lovćen</t>
    <phoneticPr fontId="9" type="noConversion"/>
  </si>
  <si>
    <r>
      <t>Premovi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Vukan</t>
    </r>
    <phoneticPr fontId="9" type="noConversion"/>
  </si>
  <si>
    <t>Budim</t>
    <phoneticPr fontId="9" type="noConversion"/>
  </si>
  <si>
    <r>
      <t>Peši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Ilija</t>
    </r>
    <phoneticPr fontId="9" type="noConversion"/>
  </si>
  <si>
    <r>
      <t>Vu</t>
    </r>
    <r>
      <rPr>
        <sz val="11"/>
        <color indexed="8"/>
        <rFont val="宋体"/>
      </rPr>
      <t>č</t>
    </r>
    <r>
      <rPr>
        <sz val="11"/>
        <color theme="1"/>
        <rFont val="Calibri"/>
        <scheme val="minor"/>
      </rPr>
      <t>eti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Milan</t>
    </r>
    <phoneticPr fontId="9" type="noConversion"/>
  </si>
  <si>
    <t>Novi</t>
    <phoneticPr fontId="9" type="noConversion"/>
  </si>
  <si>
    <t>Medenica Marko</t>
    <phoneticPr fontId="9" type="noConversion"/>
  </si>
  <si>
    <t>Gorštak</t>
    <phoneticPr fontId="9" type="noConversion"/>
  </si>
  <si>
    <r>
      <t>Miloševi</t>
    </r>
    <r>
      <rPr>
        <sz val="11"/>
        <color indexed="8"/>
        <rFont val="宋体"/>
      </rPr>
      <t>ć</t>
    </r>
    <r>
      <rPr>
        <sz val="11"/>
        <color theme="1"/>
        <rFont val="Calibri"/>
        <scheme val="minor"/>
      </rPr>
      <t xml:space="preserve"> Matia</t>
    </r>
    <phoneticPr fontId="9" type="noConversion"/>
  </si>
  <si>
    <t>Tomašević Andrej</t>
  </si>
  <si>
    <t>Vidaković Matija</t>
  </si>
  <si>
    <t>HN Open</t>
  </si>
  <si>
    <t>Mrdak Aleksa</t>
  </si>
  <si>
    <t>Mucević Said</t>
  </si>
  <si>
    <t>Račić Marko</t>
  </si>
  <si>
    <t>Vojvodić Konstantin</t>
  </si>
  <si>
    <t>Jaredić Luka</t>
  </si>
  <si>
    <t>Vujović Vasilije</t>
  </si>
  <si>
    <t>Mitrić Đorđe</t>
  </si>
  <si>
    <r>
      <t>RANG LISTA ZA MLAĐE</t>
    </r>
    <r>
      <rPr>
        <b/>
        <sz val="14"/>
        <rFont val="宋体"/>
      </rPr>
      <t xml:space="preserve"> </t>
    </r>
    <r>
      <rPr>
        <b/>
        <sz val="14"/>
        <rFont val="Calibri"/>
        <family val="2"/>
      </rPr>
      <t>KADETE - SEZONA 2022/23</t>
    </r>
    <r>
      <rPr>
        <b/>
        <sz val="14"/>
        <rFont val="宋体"/>
      </rPr>
      <t xml:space="preserve">
</t>
    </r>
    <r>
      <rPr>
        <b/>
        <sz val="8"/>
        <rFont val="Calibri"/>
        <family val="2"/>
      </rPr>
      <t>(rođeni 2010. godine i kasnije)</t>
    </r>
  </si>
  <si>
    <t>Jesenji 
HN Open</t>
  </si>
  <si>
    <t>Dofek Željko</t>
  </si>
  <si>
    <t>Mrkajić Uroš</t>
  </si>
  <si>
    <t>Memorijalni turnir Nikica-Keli Vujadinovic Berane</t>
  </si>
  <si>
    <t>Drobnjak Aleksa</t>
  </si>
  <si>
    <t>Mihajlov Marko</t>
  </si>
  <si>
    <t>Antonijević Matija</t>
  </si>
  <si>
    <t>Čabarkapa Bogdan</t>
  </si>
  <si>
    <t>Lovćen</t>
  </si>
  <si>
    <t>ProfitAPP Podgorica Open</t>
  </si>
  <si>
    <t>Jašarović Demir</t>
  </si>
  <si>
    <t>Leković Đorđe</t>
  </si>
  <si>
    <t>Tomić Petar</t>
  </si>
  <si>
    <t>Korać Ognjen</t>
  </si>
  <si>
    <t>Glendža Ognjen</t>
  </si>
  <si>
    <t>Proljećni 
HN Open</t>
  </si>
  <si>
    <r>
      <t>RANG LISTA ZA MLAĐE</t>
    </r>
    <r>
      <rPr>
        <b/>
        <sz val="14"/>
        <rFont val="宋体"/>
      </rPr>
      <t xml:space="preserve"> </t>
    </r>
    <r>
      <rPr>
        <b/>
        <sz val="14"/>
        <rFont val="Calibri"/>
        <family val="2"/>
      </rPr>
      <t>KADETE - SEZONA 2023/24</t>
    </r>
    <r>
      <rPr>
        <b/>
        <sz val="14"/>
        <rFont val="宋体"/>
      </rPr>
      <t xml:space="preserve">
</t>
    </r>
    <r>
      <rPr>
        <b/>
        <sz val="8"/>
        <rFont val="Calibri"/>
        <family val="2"/>
      </rPr>
      <t>(rođeni 2011. godine i kasnije)</t>
    </r>
  </si>
  <si>
    <t>Memorijalni turnir Saša Milačić</t>
  </si>
  <si>
    <t>5.-8.</t>
  </si>
  <si>
    <t>9.-16.</t>
  </si>
  <si>
    <t>Mijović Igor</t>
  </si>
  <si>
    <t>Miković Nikola</t>
  </si>
  <si>
    <t>Mitrić Matija</t>
  </si>
  <si>
    <r>
      <t>RANG LISTA ZA MLAĐE</t>
    </r>
    <r>
      <rPr>
        <b/>
        <sz val="14"/>
        <rFont val="宋体"/>
      </rPr>
      <t xml:space="preserve"> </t>
    </r>
    <r>
      <rPr>
        <b/>
        <sz val="14"/>
        <rFont val="Calibri"/>
        <family val="2"/>
      </rPr>
      <t>KADETE - SEZONA 2024/25</t>
    </r>
    <r>
      <rPr>
        <b/>
        <sz val="14"/>
        <rFont val="宋体"/>
      </rPr>
      <t xml:space="preserve">
</t>
    </r>
    <r>
      <rPr>
        <b/>
        <sz val="8"/>
        <rFont val="Calibri"/>
        <family val="2"/>
      </rPr>
      <t>(rođeni 2012. godine i kasnije)</t>
    </r>
  </si>
  <si>
    <t>Babović Kosta</t>
  </si>
  <si>
    <t>Alibegović Arman</t>
  </si>
  <si>
    <t>grupa</t>
  </si>
  <si>
    <t>Vujović Vuk</t>
  </si>
  <si>
    <t>Kotor</t>
  </si>
  <si>
    <t>Zenović Jovan</t>
  </si>
  <si>
    <t>Milošević Jovan</t>
  </si>
  <si>
    <t>Puletić Pavle</t>
  </si>
  <si>
    <t>Vuk Obradović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</si>
</sst>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宋体"/>
    </font>
    <font>
      <sz val="9"/>
      <name val="宋体"/>
    </font>
    <font>
      <sz val="11"/>
      <color indexed="8"/>
      <name val="宋体"/>
    </font>
    <font>
      <sz val="9"/>
      <name val="宋体"/>
    </font>
    <font>
      <b/>
      <sz val="14"/>
      <name val="宋体"/>
    </font>
    <font>
      <sz val="9"/>
      <name val="宋体"/>
    </font>
    <font>
      <b/>
      <sz val="8"/>
      <name val="宋体"/>
    </font>
    <font>
      <b/>
      <sz val="14"/>
      <name val="Calibri"/>
      <family val="2"/>
    </font>
    <font>
      <b/>
      <sz val="8"/>
      <name val="Calibri"/>
      <family val="2"/>
    </font>
    <font>
      <b/>
      <sz val="11"/>
      <color theme="1"/>
      <name val="Calibri"/>
      <scheme val="minor"/>
    </font>
    <font>
      <sz val="11"/>
      <name val="Calibri"/>
      <scheme val="minor"/>
    </font>
    <font>
      <b/>
      <sz val="11"/>
      <color theme="4"/>
      <name val="Calibri"/>
      <scheme val="minor"/>
    </font>
    <font>
      <sz val="11"/>
      <color theme="4"/>
      <name val="Calibri"/>
      <scheme val="minor"/>
    </font>
    <font>
      <b/>
      <sz val="11"/>
      <name val="Calibri"/>
      <scheme val="minor"/>
    </font>
    <font>
      <sz val="11"/>
      <color theme="2" tint="-0.89999084444715716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scheme val="minor"/>
    </font>
    <font>
      <b/>
      <sz val="14"/>
      <name val="Calibri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89E0FF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rgb="FFFFB3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5" borderId="2" xfId="0" applyNumberForma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0" borderId="5" xfId="0" applyFont="1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13" fillId="5" borderId="7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9" fontId="13" fillId="4" borderId="10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49" fontId="14" fillId="6" borderId="1" xfId="0" applyNumberFormat="1" applyFon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6" borderId="10" xfId="0" applyNumberFormat="1" applyFill="1" applyBorder="1" applyAlignment="1">
      <alignment horizontal="center"/>
    </xf>
    <xf numFmtId="0" fontId="15" fillId="7" borderId="11" xfId="0" applyFont="1" applyFill="1" applyBorder="1"/>
    <xf numFmtId="0" fontId="15" fillId="7" borderId="12" xfId="0" applyFont="1" applyFill="1" applyBorder="1" applyAlignment="1">
      <alignment horizontal="center"/>
    </xf>
    <xf numFmtId="49" fontId="16" fillId="7" borderId="12" xfId="0" applyNumberFormat="1" applyFont="1" applyFill="1" applyBorder="1" applyAlignment="1">
      <alignment horizontal="center"/>
    </xf>
    <xf numFmtId="49" fontId="16" fillId="6" borderId="12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0" fillId="0" borderId="6" xfId="0" applyBorder="1"/>
    <xf numFmtId="0" fontId="13" fillId="0" borderId="6" xfId="0" applyFont="1" applyBorder="1"/>
    <xf numFmtId="0" fontId="0" fillId="4" borderId="6" xfId="0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49" fontId="16" fillId="7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1" fontId="0" fillId="6" borderId="6" xfId="0" applyNumberFormat="1" applyFill="1" applyBorder="1"/>
    <xf numFmtId="0" fontId="13" fillId="7" borderId="6" xfId="0" applyFont="1" applyFill="1" applyBorder="1" applyAlignment="1">
      <alignment horizontal="center"/>
    </xf>
    <xf numFmtId="1" fontId="0" fillId="7" borderId="6" xfId="0" applyNumberFormat="1" applyFill="1" applyBorder="1"/>
    <xf numFmtId="0" fontId="13" fillId="8" borderId="6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0" fillId="8" borderId="6" xfId="0" applyFill="1" applyBorder="1"/>
    <xf numFmtId="0" fontId="0" fillId="0" borderId="13" xfId="0" applyBorder="1"/>
    <xf numFmtId="0" fontId="13" fillId="0" borderId="13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0" fontId="15" fillId="7" borderId="13" xfId="0" applyFont="1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0" borderId="13" xfId="0" applyFill="1" applyBorder="1" applyAlignment="1">
      <alignment horizontal="center"/>
    </xf>
    <xf numFmtId="9" fontId="0" fillId="8" borderId="13" xfId="0" applyNumberForma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1" fontId="0" fillId="10" borderId="16" xfId="0" applyNumberFormat="1" applyFill="1" applyBorder="1" applyAlignment="1">
      <alignment horizontal="right"/>
    </xf>
    <xf numFmtId="1" fontId="0" fillId="8" borderId="16" xfId="0" applyNumberFormat="1" applyFill="1" applyBorder="1"/>
    <xf numFmtId="1" fontId="0" fillId="11" borderId="16" xfId="0" applyNumberFormat="1" applyFill="1" applyBorder="1"/>
    <xf numFmtId="1" fontId="0" fillId="7" borderId="16" xfId="0" applyNumberFormat="1" applyFill="1" applyBorder="1"/>
    <xf numFmtId="1" fontId="0" fillId="9" borderId="16" xfId="0" applyNumberFormat="1" applyFill="1" applyBorder="1"/>
    <xf numFmtId="1" fontId="13" fillId="7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1" fontId="0" fillId="10" borderId="18" xfId="0" applyNumberFormat="1" applyFill="1" applyBorder="1" applyAlignment="1">
      <alignment horizontal="right"/>
    </xf>
    <xf numFmtId="1" fontId="0" fillId="8" borderId="18" xfId="0" applyNumberFormat="1" applyFill="1" applyBorder="1"/>
    <xf numFmtId="1" fontId="0" fillId="11" borderId="18" xfId="0" applyNumberFormat="1" applyFill="1" applyBorder="1"/>
    <xf numFmtId="1" fontId="0" fillId="7" borderId="18" xfId="0" applyNumberFormat="1" applyFill="1" applyBorder="1"/>
    <xf numFmtId="1" fontId="0" fillId="9" borderId="18" xfId="0" applyNumberFormat="1" applyFill="1" applyBorder="1"/>
    <xf numFmtId="1" fontId="13" fillId="7" borderId="19" xfId="0" applyNumberFormat="1" applyFont="1" applyFill="1" applyBorder="1" applyAlignment="1">
      <alignment horizontal="center"/>
    </xf>
    <xf numFmtId="1" fontId="0" fillId="10" borderId="18" xfId="0" applyNumberFormat="1" applyFill="1" applyBorder="1"/>
    <xf numFmtId="0" fontId="0" fillId="0" borderId="18" xfId="0" applyBorder="1" applyAlignment="1"/>
    <xf numFmtId="1" fontId="0" fillId="10" borderId="18" xfId="0" applyNumberFormat="1" applyFill="1" applyBorder="1" applyAlignment="1"/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13" fillId="0" borderId="23" xfId="0" applyFont="1" applyBorder="1" applyAlignment="1">
      <alignment horizontal="center"/>
    </xf>
    <xf numFmtId="1" fontId="0" fillId="8" borderId="24" xfId="0" applyNumberFormat="1" applyFill="1" applyBorder="1"/>
    <xf numFmtId="1" fontId="0" fillId="11" borderId="24" xfId="0" applyNumberFormat="1" applyFill="1" applyBorder="1"/>
    <xf numFmtId="1" fontId="0" fillId="7" borderId="24" xfId="0" applyNumberFormat="1" applyFill="1" applyBorder="1"/>
    <xf numFmtId="1" fontId="0" fillId="9" borderId="24" xfId="0" applyNumberFormat="1" applyFill="1" applyBorder="1"/>
    <xf numFmtId="1" fontId="13" fillId="7" borderId="25" xfId="0" applyNumberFormat="1" applyFont="1" applyFill="1" applyBorder="1" applyAlignment="1">
      <alignment horizontal="center"/>
    </xf>
    <xf numFmtId="1" fontId="0" fillId="8" borderId="6" xfId="0" applyNumberFormat="1" applyFill="1" applyBorder="1"/>
    <xf numFmtId="1" fontId="0" fillId="11" borderId="6" xfId="0" applyNumberFormat="1" applyFill="1" applyBorder="1"/>
    <xf numFmtId="1" fontId="0" fillId="9" borderId="6" xfId="0" applyNumberFormat="1" applyFill="1" applyBorder="1"/>
    <xf numFmtId="1" fontId="13" fillId="7" borderId="6" xfId="0" applyNumberFormat="1" applyFont="1" applyFill="1" applyBorder="1" applyAlignment="1">
      <alignment horizontal="center"/>
    </xf>
    <xf numFmtId="1" fontId="14" fillId="7" borderId="18" xfId="0" applyNumberFormat="1" applyFont="1" applyFill="1" applyBorder="1"/>
    <xf numFmtId="0" fontId="0" fillId="0" borderId="18" xfId="0" applyFill="1" applyBorder="1" applyAlignment="1"/>
    <xf numFmtId="0" fontId="0" fillId="0" borderId="6" xfId="0" applyBorder="1" applyAlignment="1"/>
    <xf numFmtId="0" fontId="0" fillId="0" borderId="18" xfId="0" applyBorder="1" applyAlignment="1">
      <alignment horizontal="center"/>
    </xf>
    <xf numFmtId="0" fontId="0" fillId="0" borderId="24" xfId="0" applyBorder="1" applyAlignment="1"/>
    <xf numFmtId="0" fontId="0" fillId="0" borderId="18" xfId="0" applyBorder="1"/>
    <xf numFmtId="0" fontId="0" fillId="0" borderId="0" xfId="0" applyBorder="1" applyAlignment="1"/>
    <xf numFmtId="0" fontId="0" fillId="0" borderId="0" xfId="0" applyAlignment="1">
      <alignment horizontal="left"/>
    </xf>
    <xf numFmtId="0" fontId="13" fillId="12" borderId="18" xfId="0" applyFont="1" applyFill="1" applyBorder="1" applyAlignment="1">
      <alignment horizontal="center" vertical="center"/>
    </xf>
    <xf numFmtId="9" fontId="13" fillId="12" borderId="18" xfId="0" applyNumberFormat="1" applyFont="1" applyFill="1" applyBorder="1" applyAlignment="1">
      <alignment horizontal="center" vertical="center"/>
    </xf>
    <xf numFmtId="0" fontId="13" fillId="13" borderId="18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13" fillId="13" borderId="18" xfId="0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 vertical="center"/>
    </xf>
    <xf numFmtId="1" fontId="13" fillId="7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16" borderId="18" xfId="0" applyNumberFormat="1" applyFill="1" applyBorder="1" applyAlignment="1">
      <alignment horizontal="center" vertical="center"/>
    </xf>
    <xf numFmtId="1" fontId="0" fillId="17" borderId="18" xfId="0" applyNumberFormat="1" applyFill="1" applyBorder="1" applyAlignment="1">
      <alignment horizontal="center" vertical="center"/>
    </xf>
    <xf numFmtId="1" fontId="14" fillId="17" borderId="18" xfId="0" applyNumberFormat="1" applyFont="1" applyFill="1" applyBorder="1" applyAlignment="1">
      <alignment horizontal="center" vertical="center"/>
    </xf>
    <xf numFmtId="0" fontId="0" fillId="17" borderId="18" xfId="0" applyFill="1" applyBorder="1" applyAlignment="1">
      <alignment horizontal="center" vertical="center"/>
    </xf>
    <xf numFmtId="1" fontId="0" fillId="18" borderId="18" xfId="0" applyNumberFormat="1" applyFill="1" applyBorder="1" applyAlignment="1">
      <alignment horizontal="center" vertical="center"/>
    </xf>
    <xf numFmtId="0" fontId="13" fillId="19" borderId="18" xfId="0" applyFont="1" applyFill="1" applyBorder="1" applyAlignment="1">
      <alignment horizontal="center"/>
    </xf>
    <xf numFmtId="0" fontId="0" fillId="19" borderId="18" xfId="0" applyFill="1" applyBorder="1" applyAlignment="1">
      <alignment horizontal="left"/>
    </xf>
    <xf numFmtId="0" fontId="13" fillId="19" borderId="26" xfId="0" applyFon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13" fillId="19" borderId="26" xfId="0" applyFont="1" applyFill="1" applyBorder="1" applyAlignment="1">
      <alignment horizontal="center"/>
    </xf>
    <xf numFmtId="0" fontId="13" fillId="19" borderId="18" xfId="0" applyFont="1" applyFill="1" applyBorder="1" applyAlignment="1">
      <alignment horizontal="center" vertical="center"/>
    </xf>
    <xf numFmtId="0" fontId="13" fillId="20" borderId="18" xfId="0" applyFont="1" applyFill="1" applyBorder="1" applyAlignment="1">
      <alignment horizontal="center" vertical="center"/>
    </xf>
    <xf numFmtId="1" fontId="0" fillId="21" borderId="18" xfId="0" applyNumberFormat="1" applyFill="1" applyBorder="1" applyAlignment="1">
      <alignment horizontal="center" vertical="center"/>
    </xf>
    <xf numFmtId="49" fontId="0" fillId="21" borderId="18" xfId="0" applyNumberFormat="1" applyFill="1" applyBorder="1" applyAlignment="1">
      <alignment horizontal="center" vertical="center"/>
    </xf>
    <xf numFmtId="0" fontId="0" fillId="22" borderId="18" xfId="0" applyFill="1" applyBorder="1" applyAlignment="1">
      <alignment horizontal="left"/>
    </xf>
    <xf numFmtId="49" fontId="0" fillId="17" borderId="18" xfId="0" applyNumberForma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9" fontId="13" fillId="20" borderId="18" xfId="0" applyNumberFormat="1" applyFont="1" applyFill="1" applyBorder="1" applyAlignment="1">
      <alignment horizontal="center" vertical="center"/>
    </xf>
    <xf numFmtId="1" fontId="14" fillId="21" borderId="18" xfId="0" applyNumberFormat="1" applyFont="1" applyFill="1" applyBorder="1" applyAlignment="1">
      <alignment horizontal="center"/>
    </xf>
    <xf numFmtId="1" fontId="18" fillId="21" borderId="18" xfId="0" applyNumberFormat="1" applyFont="1" applyFill="1" applyBorder="1" applyAlignment="1">
      <alignment horizontal="center"/>
    </xf>
    <xf numFmtId="0" fontId="0" fillId="19" borderId="18" xfId="0" applyFont="1" applyFill="1" applyBorder="1" applyAlignment="1">
      <alignment horizontal="left"/>
    </xf>
    <xf numFmtId="0" fontId="13" fillId="23" borderId="18" xfId="0" applyFont="1" applyFill="1" applyBorder="1" applyAlignment="1">
      <alignment horizontal="center" vertical="center"/>
    </xf>
    <xf numFmtId="1" fontId="0" fillId="23" borderId="18" xfId="0" applyNumberForma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49" fontId="0" fillId="23" borderId="18" xfId="0" applyNumberFormat="1" applyFill="1" applyBorder="1" applyAlignment="1">
      <alignment horizontal="center" vertical="center"/>
    </xf>
    <xf numFmtId="49" fontId="19" fillId="23" borderId="18" xfId="0" applyNumberFormat="1" applyFont="1" applyFill="1" applyBorder="1" applyAlignment="1">
      <alignment horizontal="center" vertical="center"/>
    </xf>
    <xf numFmtId="0" fontId="19" fillId="19" borderId="18" xfId="0" applyFont="1" applyFill="1" applyBorder="1" applyAlignment="1">
      <alignment horizontal="left"/>
    </xf>
    <xf numFmtId="0" fontId="13" fillId="24" borderId="18" xfId="0" applyFon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13" fillId="22" borderId="18" xfId="0" applyFont="1" applyFill="1" applyBorder="1" applyAlignment="1">
      <alignment vertical="center" wrapText="1"/>
    </xf>
    <xf numFmtId="0" fontId="13" fillId="22" borderId="18" xfId="0" applyFont="1" applyFill="1" applyBorder="1" applyAlignment="1">
      <alignment vertical="center"/>
    </xf>
    <xf numFmtId="0" fontId="13" fillId="22" borderId="24" xfId="0" applyFont="1" applyFill="1" applyBorder="1" applyAlignment="1">
      <alignment vertical="center"/>
    </xf>
    <xf numFmtId="0" fontId="13" fillId="22" borderId="31" xfId="0" applyFont="1" applyFill="1" applyBorder="1" applyAlignment="1">
      <alignment vertical="center"/>
    </xf>
    <xf numFmtId="0" fontId="13" fillId="12" borderId="18" xfId="0" applyFont="1" applyFill="1" applyBorder="1" applyAlignment="1">
      <alignment vertical="center"/>
    </xf>
    <xf numFmtId="0" fontId="13" fillId="20" borderId="18" xfId="0" applyFont="1" applyFill="1" applyBorder="1" applyAlignment="1">
      <alignment vertical="center"/>
    </xf>
    <xf numFmtId="0" fontId="13" fillId="14" borderId="18" xfId="0" applyFont="1" applyFill="1" applyBorder="1" applyAlignment="1">
      <alignment vertical="center"/>
    </xf>
    <xf numFmtId="0" fontId="13" fillId="15" borderId="18" xfId="0" applyFont="1" applyFill="1" applyBorder="1" applyAlignment="1">
      <alignment vertical="center"/>
    </xf>
    <xf numFmtId="0" fontId="13" fillId="24" borderId="26" xfId="0" applyFont="1" applyFill="1" applyBorder="1" applyAlignment="1">
      <alignment vertical="center" wrapText="1"/>
    </xf>
    <xf numFmtId="0" fontId="23" fillId="24" borderId="30" xfId="0" applyFont="1" applyFill="1" applyBorder="1" applyAlignment="1">
      <alignment vertical="center" wrapText="1"/>
    </xf>
    <xf numFmtId="0" fontId="13" fillId="24" borderId="26" xfId="0" applyFont="1" applyFill="1" applyBorder="1" applyAlignment="1">
      <alignment vertical="center"/>
    </xf>
    <xf numFmtId="0" fontId="24" fillId="24" borderId="30" xfId="0" applyFont="1" applyFill="1" applyBorder="1" applyAlignment="1">
      <alignment horizontal="center" vertical="center" wrapText="1"/>
    </xf>
    <xf numFmtId="0" fontId="24" fillId="12" borderId="18" xfId="0" applyFont="1" applyFill="1" applyBorder="1" applyAlignment="1">
      <alignment horizontal="center" vertical="center" wrapText="1"/>
    </xf>
    <xf numFmtId="0" fontId="24" fillId="20" borderId="18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/>
    </xf>
    <xf numFmtId="49" fontId="3" fillId="23" borderId="18" xfId="0" applyNumberFormat="1" applyFont="1" applyFill="1" applyBorder="1" applyAlignment="1">
      <alignment horizontal="center" vertical="center"/>
    </xf>
    <xf numFmtId="0" fontId="22" fillId="26" borderId="32" xfId="0" applyFont="1" applyFill="1" applyBorder="1" applyAlignment="1">
      <alignment horizontal="center" vertical="center" wrapText="1"/>
    </xf>
    <xf numFmtId="0" fontId="22" fillId="26" borderId="33" xfId="0" applyFont="1" applyFill="1" applyBorder="1" applyAlignment="1">
      <alignment horizontal="center" vertical="center" wrapText="1"/>
    </xf>
    <xf numFmtId="0" fontId="22" fillId="26" borderId="34" xfId="0" applyFont="1" applyFill="1" applyBorder="1" applyAlignment="1">
      <alignment horizontal="center" vertical="center" wrapText="1"/>
    </xf>
    <xf numFmtId="0" fontId="22" fillId="26" borderId="35" xfId="0" applyFont="1" applyFill="1" applyBorder="1" applyAlignment="1">
      <alignment horizontal="center" vertical="center" wrapText="1"/>
    </xf>
    <xf numFmtId="0" fontId="22" fillId="26" borderId="36" xfId="0" applyFont="1" applyFill="1" applyBorder="1" applyAlignment="1">
      <alignment horizontal="center" vertical="center" wrapText="1"/>
    </xf>
    <xf numFmtId="0" fontId="22" fillId="26" borderId="37" xfId="0" applyFont="1" applyFill="1" applyBorder="1" applyAlignment="1">
      <alignment horizontal="center" vertical="center" wrapText="1"/>
    </xf>
    <xf numFmtId="49" fontId="2" fillId="23" borderId="18" xfId="0" applyNumberFormat="1" applyFon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49" fontId="1" fillId="23" borderId="1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49" fontId="0" fillId="6" borderId="2" xfId="0" applyNumberForma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2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5" borderId="14" xfId="0" applyFont="1" applyFill="1" applyBorder="1" applyAlignment="1">
      <alignment horizontal="center"/>
    </xf>
    <xf numFmtId="0" fontId="13" fillId="25" borderId="1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21" fillId="26" borderId="18" xfId="0" applyFont="1" applyFill="1" applyBorder="1" applyAlignment="1">
      <alignment horizontal="center" vertical="center"/>
    </xf>
    <xf numFmtId="0" fontId="13" fillId="22" borderId="18" xfId="0" applyFont="1" applyFill="1" applyBorder="1" applyAlignment="1">
      <alignment horizontal="center" wrapText="1"/>
    </xf>
    <xf numFmtId="0" fontId="13" fillId="22" borderId="18" xfId="0" applyFont="1" applyFill="1" applyBorder="1" applyAlignment="1">
      <alignment horizontal="center"/>
    </xf>
    <xf numFmtId="0" fontId="13" fillId="22" borderId="18" xfId="0" applyFont="1" applyFill="1" applyBorder="1" applyAlignment="1">
      <alignment horizontal="center" vertical="center"/>
    </xf>
    <xf numFmtId="0" fontId="13" fillId="20" borderId="30" xfId="0" applyFont="1" applyFill="1" applyBorder="1" applyAlignment="1">
      <alignment horizontal="center" vertical="center"/>
    </xf>
    <xf numFmtId="0" fontId="13" fillId="20" borderId="26" xfId="0" applyFont="1" applyFill="1" applyBorder="1" applyAlignment="1">
      <alignment horizontal="center" vertical="center"/>
    </xf>
    <xf numFmtId="0" fontId="13" fillId="22" borderId="18" xfId="0" applyFont="1" applyFill="1" applyBorder="1" applyAlignment="1">
      <alignment horizontal="center" vertical="center" wrapText="1"/>
    </xf>
    <xf numFmtId="0" fontId="13" fillId="22" borderId="24" xfId="0" applyFont="1" applyFill="1" applyBorder="1" applyAlignment="1">
      <alignment horizontal="center" vertical="center"/>
    </xf>
    <xf numFmtId="0" fontId="13" fillId="22" borderId="31" xfId="0" applyFont="1" applyFill="1" applyBorder="1" applyAlignment="1">
      <alignment horizontal="center" vertical="center"/>
    </xf>
    <xf numFmtId="0" fontId="21" fillId="26" borderId="18" xfId="0" applyFont="1" applyFill="1" applyBorder="1" applyAlignment="1">
      <alignment horizontal="center" vertical="center" wrapText="1"/>
    </xf>
    <xf numFmtId="0" fontId="13" fillId="20" borderId="18" xfId="0" applyFont="1" applyFill="1" applyBorder="1" applyAlignment="1">
      <alignment horizontal="center" vertical="center" wrapText="1"/>
    </xf>
    <xf numFmtId="0" fontId="13" fillId="20" borderId="18" xfId="0" applyFont="1" applyFill="1" applyBorder="1" applyAlignment="1">
      <alignment horizontal="center" vertical="center"/>
    </xf>
    <xf numFmtId="0" fontId="13" fillId="23" borderId="30" xfId="0" applyFont="1" applyFill="1" applyBorder="1" applyAlignment="1">
      <alignment horizontal="center" vertical="center"/>
    </xf>
    <xf numFmtId="0" fontId="13" fillId="23" borderId="26" xfId="0" applyFont="1" applyFill="1" applyBorder="1" applyAlignment="1">
      <alignment horizontal="center" vertical="center"/>
    </xf>
    <xf numFmtId="0" fontId="22" fillId="26" borderId="18" xfId="0" applyFont="1" applyFill="1" applyBorder="1" applyAlignment="1">
      <alignment horizontal="center" vertical="center" wrapText="1"/>
    </xf>
    <xf numFmtId="0" fontId="23" fillId="24" borderId="30" xfId="0" applyFont="1" applyFill="1" applyBorder="1" applyAlignment="1">
      <alignment horizontal="center" vertical="center" wrapText="1"/>
    </xf>
    <xf numFmtId="0" fontId="13" fillId="24" borderId="26" xfId="0" applyFont="1" applyFill="1" applyBorder="1" applyAlignment="1">
      <alignment horizontal="center" vertical="center"/>
    </xf>
    <xf numFmtId="0" fontId="13" fillId="24" borderId="30" xfId="0" applyFont="1" applyFill="1" applyBorder="1" applyAlignment="1">
      <alignment horizontal="center" vertical="center" wrapText="1"/>
    </xf>
    <xf numFmtId="0" fontId="13" fillId="24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F26" sqref="F26"/>
    </sheetView>
  </sheetViews>
  <sheetFormatPr defaultRowHeight="15"/>
  <cols>
    <col min="1" max="1" width="3.28515625" customWidth="1"/>
    <col min="2" max="2" width="4.7109375" customWidth="1"/>
    <col min="3" max="3" width="6.28515625" customWidth="1"/>
    <col min="4" max="4" width="12.28515625" customWidth="1"/>
    <col min="5" max="5" width="7" customWidth="1"/>
    <col min="6" max="6" width="9.28515625" customWidth="1"/>
    <col min="7" max="7" width="5.7109375" customWidth="1"/>
    <col min="8" max="8" width="6.7109375" customWidth="1"/>
    <col min="9" max="11" width="5.7109375" customWidth="1"/>
    <col min="12" max="12" width="6.28515625" customWidth="1"/>
    <col min="13" max="13" width="5" customWidth="1"/>
    <col min="14" max="14" width="8.7109375" customWidth="1"/>
  </cols>
  <sheetData>
    <row r="1" spans="1:16">
      <c r="C1" s="211" t="s">
        <v>39</v>
      </c>
      <c r="D1" s="211"/>
      <c r="E1" s="211"/>
      <c r="F1" s="211"/>
      <c r="G1" s="211"/>
      <c r="H1" s="211"/>
      <c r="I1" s="211"/>
    </row>
    <row r="2" spans="1:16" ht="15.75" thickBot="1"/>
    <row r="3" spans="1:16">
      <c r="B3" s="212" t="s">
        <v>0</v>
      </c>
      <c r="C3" s="213"/>
      <c r="D3" s="214"/>
      <c r="E3" s="215" t="s">
        <v>1</v>
      </c>
      <c r="F3" s="216"/>
      <c r="G3" s="27"/>
      <c r="H3" s="28" t="s">
        <v>29</v>
      </c>
      <c r="I3" s="217" t="s">
        <v>3</v>
      </c>
      <c r="J3" s="218"/>
      <c r="K3" s="219" t="s">
        <v>2</v>
      </c>
      <c r="L3" s="220"/>
      <c r="M3" s="23" t="s">
        <v>4</v>
      </c>
      <c r="N3" s="55" t="s">
        <v>5</v>
      </c>
      <c r="O3" s="72" t="s">
        <v>79</v>
      </c>
      <c r="P3" s="70" t="s">
        <v>83</v>
      </c>
    </row>
    <row r="4" spans="1:16">
      <c r="B4" s="9"/>
      <c r="C4" s="10"/>
      <c r="D4" s="11"/>
      <c r="E4" s="7"/>
      <c r="F4" s="8"/>
      <c r="G4" s="13" t="s">
        <v>7</v>
      </c>
      <c r="H4" s="31">
        <v>0.2</v>
      </c>
      <c r="I4" s="14" t="s">
        <v>6</v>
      </c>
      <c r="J4" s="15" t="s">
        <v>7</v>
      </c>
      <c r="K4" s="16" t="s">
        <v>6</v>
      </c>
      <c r="L4" s="17" t="s">
        <v>7</v>
      </c>
      <c r="M4" s="18" t="s">
        <v>7</v>
      </c>
      <c r="N4" s="56" t="s">
        <v>7</v>
      </c>
      <c r="O4" s="73" t="s">
        <v>7</v>
      </c>
      <c r="P4" s="59" t="s">
        <v>7</v>
      </c>
    </row>
    <row r="5" spans="1:16">
      <c r="A5" s="19">
        <v>1</v>
      </c>
      <c r="B5" s="20" t="s">
        <v>18</v>
      </c>
      <c r="C5" s="21"/>
      <c r="D5" s="22"/>
      <c r="E5" s="20" t="s">
        <v>9</v>
      </c>
      <c r="F5" s="22"/>
      <c r="G5" s="5">
        <v>250</v>
      </c>
      <c r="H5" s="30">
        <v>50</v>
      </c>
      <c r="I5" s="3" t="s">
        <v>23</v>
      </c>
      <c r="J5" s="4" t="s">
        <v>42</v>
      </c>
      <c r="K5" s="1" t="s">
        <v>23</v>
      </c>
      <c r="L5" s="2" t="s">
        <v>55</v>
      </c>
      <c r="M5" s="12" t="s">
        <v>74</v>
      </c>
      <c r="N5" s="57" t="s">
        <v>76</v>
      </c>
      <c r="O5" s="74">
        <v>12</v>
      </c>
      <c r="P5" s="71">
        <f>N5+O5</f>
        <v>466</v>
      </c>
    </row>
    <row r="6" spans="1:16">
      <c r="A6" s="19">
        <v>2</v>
      </c>
      <c r="B6" s="201" t="s">
        <v>17</v>
      </c>
      <c r="C6" s="202"/>
      <c r="D6" s="203"/>
      <c r="E6" s="201" t="s">
        <v>12</v>
      </c>
      <c r="F6" s="203"/>
      <c r="G6" s="5">
        <v>4</v>
      </c>
      <c r="H6" s="30">
        <v>1</v>
      </c>
      <c r="I6" s="3" t="s">
        <v>44</v>
      </c>
      <c r="J6" s="4" t="s">
        <v>45</v>
      </c>
      <c r="K6" s="1" t="s">
        <v>48</v>
      </c>
      <c r="L6" s="2" t="s">
        <v>49</v>
      </c>
      <c r="M6" s="12"/>
      <c r="N6" s="57" t="s">
        <v>60</v>
      </c>
      <c r="O6" s="74">
        <v>6</v>
      </c>
      <c r="P6" s="71">
        <f t="shared" ref="P6:P31" si="0">N6+O6</f>
        <v>232</v>
      </c>
    </row>
    <row r="7" spans="1:16">
      <c r="A7" s="19">
        <v>3</v>
      </c>
      <c r="B7" s="206" t="s">
        <v>10</v>
      </c>
      <c r="C7" s="207"/>
      <c r="D7" s="208"/>
      <c r="E7" s="209" t="s">
        <v>8</v>
      </c>
      <c r="F7" s="210"/>
      <c r="G7" s="52" t="s">
        <v>30</v>
      </c>
      <c r="H7" s="54" t="s">
        <v>33</v>
      </c>
      <c r="I7" s="51" t="s">
        <v>16</v>
      </c>
      <c r="J7" s="52" t="s">
        <v>43</v>
      </c>
      <c r="K7" s="53"/>
      <c r="L7" s="52"/>
      <c r="M7" s="52" t="s">
        <v>22</v>
      </c>
      <c r="N7" s="58" t="s">
        <v>53</v>
      </c>
      <c r="O7" s="74">
        <v>0</v>
      </c>
      <c r="P7" s="71">
        <f t="shared" si="0"/>
        <v>220</v>
      </c>
    </row>
    <row r="8" spans="1:16">
      <c r="A8" s="19">
        <v>4</v>
      </c>
      <c r="B8" s="32" t="s">
        <v>78</v>
      </c>
      <c r="C8" s="33"/>
      <c r="D8" s="34"/>
      <c r="E8" s="35" t="s">
        <v>9</v>
      </c>
      <c r="F8" s="36"/>
      <c r="G8" s="6" t="s">
        <v>21</v>
      </c>
      <c r="H8" s="29" t="s">
        <v>22</v>
      </c>
      <c r="I8" s="3" t="s">
        <v>48</v>
      </c>
      <c r="J8" s="4" t="s">
        <v>49</v>
      </c>
      <c r="K8" s="1" t="s">
        <v>48</v>
      </c>
      <c r="L8" s="2" t="s">
        <v>49</v>
      </c>
      <c r="M8" s="12" t="s">
        <v>16</v>
      </c>
      <c r="N8" s="57" t="s">
        <v>77</v>
      </c>
      <c r="O8" s="74">
        <v>6</v>
      </c>
      <c r="P8" s="71">
        <f t="shared" si="0"/>
        <v>222</v>
      </c>
    </row>
    <row r="9" spans="1:16" ht="14.25" customHeight="1">
      <c r="A9" s="19">
        <v>5</v>
      </c>
      <c r="B9" s="46" t="s">
        <v>41</v>
      </c>
      <c r="C9" s="47"/>
      <c r="D9" s="48"/>
      <c r="E9" s="46" t="s">
        <v>9</v>
      </c>
      <c r="F9" s="48"/>
      <c r="G9" s="49"/>
      <c r="H9" s="50"/>
      <c r="I9" s="51" t="s">
        <v>13</v>
      </c>
      <c r="J9" s="52" t="s">
        <v>50</v>
      </c>
      <c r="K9" s="53" t="s">
        <v>48</v>
      </c>
      <c r="L9" s="52" t="s">
        <v>49</v>
      </c>
      <c r="M9" s="52"/>
      <c r="N9" s="58" t="s">
        <v>59</v>
      </c>
      <c r="O9" s="74"/>
      <c r="P9" s="71">
        <f t="shared" si="0"/>
        <v>195</v>
      </c>
    </row>
    <row r="10" spans="1:16">
      <c r="A10" s="19">
        <v>6</v>
      </c>
      <c r="B10" s="37" t="s">
        <v>36</v>
      </c>
      <c r="C10" s="38"/>
      <c r="D10" s="39"/>
      <c r="E10" s="40" t="s">
        <v>37</v>
      </c>
      <c r="F10" s="41"/>
      <c r="G10" s="6"/>
      <c r="H10" s="29"/>
      <c r="I10" s="3"/>
      <c r="J10" s="4"/>
      <c r="K10" s="1" t="s">
        <v>16</v>
      </c>
      <c r="L10" s="2" t="s">
        <v>56</v>
      </c>
      <c r="M10" s="12" t="s">
        <v>73</v>
      </c>
      <c r="N10" s="57" t="s">
        <v>75</v>
      </c>
      <c r="O10" s="74">
        <v>12</v>
      </c>
      <c r="P10" s="71">
        <f t="shared" si="0"/>
        <v>182</v>
      </c>
    </row>
    <row r="11" spans="1:16">
      <c r="A11" s="19">
        <v>7</v>
      </c>
      <c r="B11" s="46" t="s">
        <v>20</v>
      </c>
      <c r="C11" s="47"/>
      <c r="D11" s="48"/>
      <c r="E11" s="46" t="s">
        <v>12</v>
      </c>
      <c r="F11" s="48"/>
      <c r="G11" s="49">
        <v>173</v>
      </c>
      <c r="H11" s="50">
        <v>35</v>
      </c>
      <c r="I11" s="51" t="s">
        <v>46</v>
      </c>
      <c r="J11" s="52" t="s">
        <v>47</v>
      </c>
      <c r="K11" s="53"/>
      <c r="L11" s="52"/>
      <c r="M11" s="52" t="s">
        <v>24</v>
      </c>
      <c r="N11" s="58" t="s">
        <v>54</v>
      </c>
      <c r="O11" s="74"/>
      <c r="P11" s="71">
        <f t="shared" si="0"/>
        <v>157</v>
      </c>
    </row>
    <row r="12" spans="1:16">
      <c r="A12" s="19">
        <v>8</v>
      </c>
      <c r="B12" s="37" t="s">
        <v>35</v>
      </c>
      <c r="C12" s="38"/>
      <c r="D12" s="39"/>
      <c r="E12" s="40" t="s">
        <v>14</v>
      </c>
      <c r="F12" s="41"/>
      <c r="G12" s="6"/>
      <c r="H12" s="29"/>
      <c r="I12" s="3"/>
      <c r="J12" s="4"/>
      <c r="K12" s="1" t="s">
        <v>44</v>
      </c>
      <c r="L12" s="2" t="s">
        <v>57</v>
      </c>
      <c r="M12" s="12" t="s">
        <v>73</v>
      </c>
      <c r="N12" s="57" t="s">
        <v>31</v>
      </c>
      <c r="O12" s="74">
        <v>3</v>
      </c>
      <c r="P12" s="71">
        <f t="shared" si="0"/>
        <v>143</v>
      </c>
    </row>
    <row r="13" spans="1:16">
      <c r="A13" s="19">
        <v>9</v>
      </c>
      <c r="B13" s="37" t="s">
        <v>38</v>
      </c>
      <c r="C13" s="38"/>
      <c r="D13" s="39"/>
      <c r="E13" s="40" t="s">
        <v>37</v>
      </c>
      <c r="F13" s="41"/>
      <c r="G13" s="6"/>
      <c r="H13" s="29"/>
      <c r="I13" s="3"/>
      <c r="J13" s="4"/>
      <c r="K13" s="1" t="s">
        <v>44</v>
      </c>
      <c r="L13" s="2" t="s">
        <v>57</v>
      </c>
      <c r="M13" s="12" t="s">
        <v>11</v>
      </c>
      <c r="N13" s="57" t="s">
        <v>72</v>
      </c>
      <c r="O13" s="74">
        <v>9</v>
      </c>
      <c r="P13" s="71">
        <f t="shared" si="0"/>
        <v>147</v>
      </c>
    </row>
    <row r="14" spans="1:16">
      <c r="A14" s="19">
        <v>10</v>
      </c>
      <c r="B14" s="42" t="s">
        <v>58</v>
      </c>
      <c r="C14" s="43"/>
      <c r="D14" s="44"/>
      <c r="E14" s="42" t="s">
        <v>27</v>
      </c>
      <c r="F14" s="44"/>
      <c r="G14" s="5"/>
      <c r="H14" s="30"/>
      <c r="I14" s="3"/>
      <c r="J14" s="4"/>
      <c r="K14" s="1" t="s">
        <v>48</v>
      </c>
      <c r="L14" s="2" t="s">
        <v>49</v>
      </c>
      <c r="M14" s="12"/>
      <c r="N14" s="57" t="s">
        <v>49</v>
      </c>
      <c r="O14" s="74">
        <v>0</v>
      </c>
      <c r="P14" s="71">
        <f t="shared" si="0"/>
        <v>100</v>
      </c>
    </row>
    <row r="15" spans="1:16">
      <c r="A15" s="19">
        <v>11</v>
      </c>
      <c r="B15" s="24" t="s">
        <v>25</v>
      </c>
      <c r="C15" s="25"/>
      <c r="D15" s="26"/>
      <c r="E15" s="24" t="s">
        <v>19</v>
      </c>
      <c r="F15" s="26"/>
      <c r="G15" s="5">
        <v>139</v>
      </c>
      <c r="H15" s="30">
        <v>28</v>
      </c>
      <c r="I15" s="3"/>
      <c r="J15" s="4"/>
      <c r="K15" s="1" t="s">
        <v>62</v>
      </c>
      <c r="L15" s="2" t="s">
        <v>21</v>
      </c>
      <c r="M15" s="12"/>
      <c r="N15" s="57" t="s">
        <v>66</v>
      </c>
      <c r="O15" s="74">
        <v>0</v>
      </c>
      <c r="P15" s="71">
        <f t="shared" si="0"/>
        <v>98</v>
      </c>
    </row>
    <row r="16" spans="1:16">
      <c r="A16" s="19">
        <v>12</v>
      </c>
      <c r="B16" s="37" t="s">
        <v>40</v>
      </c>
      <c r="C16" s="38"/>
      <c r="D16" s="39"/>
      <c r="E16" s="37" t="s">
        <v>12</v>
      </c>
      <c r="F16" s="39"/>
      <c r="G16" s="5"/>
      <c r="H16" s="30"/>
      <c r="I16" s="3" t="s">
        <v>51</v>
      </c>
      <c r="J16" s="4" t="s">
        <v>52</v>
      </c>
      <c r="K16" s="1"/>
      <c r="L16" s="2"/>
      <c r="M16" s="12"/>
      <c r="N16" s="57" t="s">
        <v>52</v>
      </c>
      <c r="O16" s="74">
        <v>0</v>
      </c>
      <c r="P16" s="71">
        <f t="shared" si="0"/>
        <v>90</v>
      </c>
    </row>
    <row r="17" spans="1:16">
      <c r="A17" s="19">
        <v>13</v>
      </c>
      <c r="B17" s="42" t="s">
        <v>63</v>
      </c>
      <c r="C17" s="43"/>
      <c r="D17" s="44"/>
      <c r="E17" s="42" t="s">
        <v>9</v>
      </c>
      <c r="F17" s="44"/>
      <c r="G17" s="5"/>
      <c r="H17" s="30"/>
      <c r="I17" s="3"/>
      <c r="J17" s="4"/>
      <c r="K17" s="1" t="s">
        <v>62</v>
      </c>
      <c r="L17" s="2" t="s">
        <v>21</v>
      </c>
      <c r="M17" s="12"/>
      <c r="N17" s="57" t="s">
        <v>21</v>
      </c>
      <c r="O17" s="74">
        <v>0</v>
      </c>
      <c r="P17" s="71">
        <f t="shared" si="0"/>
        <v>70</v>
      </c>
    </row>
    <row r="18" spans="1:16">
      <c r="A18" s="19">
        <v>13</v>
      </c>
      <c r="B18" s="46" t="s">
        <v>61</v>
      </c>
      <c r="C18" s="47"/>
      <c r="D18" s="48"/>
      <c r="E18" s="46" t="s">
        <v>12</v>
      </c>
      <c r="F18" s="48"/>
      <c r="G18" s="49"/>
      <c r="H18" s="50"/>
      <c r="I18" s="51"/>
      <c r="J18" s="52"/>
      <c r="K18" s="53" t="s">
        <v>62</v>
      </c>
      <c r="L18" s="52" t="s">
        <v>21</v>
      </c>
      <c r="M18" s="52"/>
      <c r="N18" s="58" t="s">
        <v>21</v>
      </c>
      <c r="O18" s="74">
        <v>0</v>
      </c>
      <c r="P18" s="69">
        <f t="shared" si="0"/>
        <v>70</v>
      </c>
    </row>
    <row r="19" spans="1:16">
      <c r="A19" s="19">
        <v>13</v>
      </c>
      <c r="B19" s="42" t="s">
        <v>64</v>
      </c>
      <c r="C19" s="43"/>
      <c r="D19" s="44"/>
      <c r="E19" s="42" t="s">
        <v>65</v>
      </c>
      <c r="F19" s="44"/>
      <c r="G19" s="5"/>
      <c r="H19" s="30"/>
      <c r="I19" s="3"/>
      <c r="J19" s="4"/>
      <c r="K19" s="1" t="s">
        <v>62</v>
      </c>
      <c r="L19" s="2" t="s">
        <v>21</v>
      </c>
      <c r="M19" s="12"/>
      <c r="N19" s="57" t="s">
        <v>21</v>
      </c>
      <c r="O19" s="74">
        <v>6</v>
      </c>
      <c r="P19" s="71">
        <f t="shared" si="0"/>
        <v>76</v>
      </c>
    </row>
    <row r="20" spans="1:16">
      <c r="A20" s="19">
        <v>13</v>
      </c>
      <c r="B20" s="46" t="s">
        <v>70</v>
      </c>
      <c r="C20" s="47"/>
      <c r="D20" s="48"/>
      <c r="E20" s="46" t="s">
        <v>12</v>
      </c>
      <c r="F20" s="48"/>
      <c r="G20" s="49"/>
      <c r="H20" s="50"/>
      <c r="I20" s="51"/>
      <c r="J20" s="52"/>
      <c r="K20" s="53" t="s">
        <v>62</v>
      </c>
      <c r="L20" s="52" t="s">
        <v>21</v>
      </c>
      <c r="M20" s="52"/>
      <c r="N20" s="58" t="s">
        <v>21</v>
      </c>
      <c r="O20" s="74">
        <v>0</v>
      </c>
      <c r="P20" s="69">
        <f t="shared" si="0"/>
        <v>70</v>
      </c>
    </row>
    <row r="21" spans="1:16">
      <c r="A21" s="19">
        <v>13</v>
      </c>
      <c r="B21" s="42" t="s">
        <v>67</v>
      </c>
      <c r="C21" s="43"/>
      <c r="D21" s="44"/>
      <c r="E21" s="42" t="s">
        <v>9</v>
      </c>
      <c r="F21" s="44"/>
      <c r="G21" s="5"/>
      <c r="H21" s="30"/>
      <c r="I21" s="3"/>
      <c r="J21" s="4"/>
      <c r="K21" s="1" t="s">
        <v>62</v>
      </c>
      <c r="L21" s="2" t="s">
        <v>21</v>
      </c>
      <c r="M21" s="12"/>
      <c r="N21" s="57" t="s">
        <v>21</v>
      </c>
      <c r="O21" s="74">
        <v>0</v>
      </c>
      <c r="P21" s="71">
        <f t="shared" si="0"/>
        <v>70</v>
      </c>
    </row>
    <row r="22" spans="1:16">
      <c r="A22" s="19">
        <v>13</v>
      </c>
      <c r="B22" s="46" t="s">
        <v>68</v>
      </c>
      <c r="C22" s="47"/>
      <c r="D22" s="48"/>
      <c r="E22" s="46" t="s">
        <v>9</v>
      </c>
      <c r="F22" s="48"/>
      <c r="G22" s="49"/>
      <c r="H22" s="50"/>
      <c r="I22" s="51"/>
      <c r="J22" s="52"/>
      <c r="K22" s="53" t="s">
        <v>62</v>
      </c>
      <c r="L22" s="52" t="s">
        <v>21</v>
      </c>
      <c r="M22" s="52"/>
      <c r="N22" s="58" t="s">
        <v>21</v>
      </c>
      <c r="O22" s="74">
        <v>0</v>
      </c>
      <c r="P22" s="69">
        <f t="shared" si="0"/>
        <v>70</v>
      </c>
    </row>
    <row r="23" spans="1:16">
      <c r="A23" s="19">
        <v>13</v>
      </c>
      <c r="B23" s="42" t="s">
        <v>69</v>
      </c>
      <c r="C23" s="43"/>
      <c r="D23" s="44"/>
      <c r="E23" s="42" t="s">
        <v>9</v>
      </c>
      <c r="F23" s="44"/>
      <c r="G23" s="5"/>
      <c r="H23" s="30"/>
      <c r="I23" s="3"/>
      <c r="J23" s="4"/>
      <c r="K23" s="1" t="s">
        <v>62</v>
      </c>
      <c r="L23" s="2" t="s">
        <v>21</v>
      </c>
      <c r="M23" s="12"/>
      <c r="N23" s="57" t="s">
        <v>21</v>
      </c>
      <c r="O23" s="74">
        <v>0</v>
      </c>
      <c r="P23" s="71">
        <f t="shared" si="0"/>
        <v>70</v>
      </c>
    </row>
    <row r="24" spans="1:16">
      <c r="A24" s="19">
        <v>13</v>
      </c>
      <c r="B24" s="42" t="s">
        <v>71</v>
      </c>
      <c r="C24" s="43"/>
      <c r="D24" s="44"/>
      <c r="E24" s="42" t="s">
        <v>9</v>
      </c>
      <c r="F24" s="44"/>
      <c r="G24" s="5"/>
      <c r="H24" s="30"/>
      <c r="I24" s="3"/>
      <c r="J24" s="4"/>
      <c r="K24" s="1" t="s">
        <v>62</v>
      </c>
      <c r="L24" s="2" t="s">
        <v>21</v>
      </c>
      <c r="M24" s="12"/>
      <c r="N24" s="57" t="s">
        <v>21</v>
      </c>
      <c r="O24" s="74">
        <v>0</v>
      </c>
      <c r="P24" s="71">
        <f t="shared" si="0"/>
        <v>70</v>
      </c>
    </row>
    <row r="25" spans="1:16">
      <c r="A25" s="19">
        <v>21</v>
      </c>
      <c r="B25" s="201" t="s">
        <v>15</v>
      </c>
      <c r="C25" s="202"/>
      <c r="D25" s="203"/>
      <c r="E25" s="204" t="s">
        <v>14</v>
      </c>
      <c r="F25" s="205"/>
      <c r="G25" s="6" t="s">
        <v>31</v>
      </c>
      <c r="H25" s="29" t="s">
        <v>34</v>
      </c>
      <c r="I25" s="3"/>
      <c r="J25" s="4"/>
      <c r="K25" s="1"/>
      <c r="L25" s="2"/>
      <c r="M25" s="12"/>
      <c r="N25" s="57" t="s">
        <v>34</v>
      </c>
      <c r="O25" s="74">
        <v>0</v>
      </c>
      <c r="P25" s="71">
        <f t="shared" si="0"/>
        <v>28</v>
      </c>
    </row>
    <row r="26" spans="1:16">
      <c r="A26" s="19">
        <v>22</v>
      </c>
      <c r="B26" s="32" t="s">
        <v>32</v>
      </c>
      <c r="C26" s="33"/>
      <c r="D26" s="34"/>
      <c r="E26" s="35" t="s">
        <v>14</v>
      </c>
      <c r="F26" s="36"/>
      <c r="G26" s="6" t="s">
        <v>21</v>
      </c>
      <c r="H26" s="29" t="s">
        <v>22</v>
      </c>
      <c r="I26" s="3"/>
      <c r="J26" s="4"/>
      <c r="K26" s="1"/>
      <c r="L26" s="2"/>
      <c r="M26" s="12" t="s">
        <v>73</v>
      </c>
      <c r="N26" s="57" t="s">
        <v>74</v>
      </c>
      <c r="O26" s="74">
        <v>0</v>
      </c>
      <c r="P26" s="71">
        <f t="shared" si="0"/>
        <v>24</v>
      </c>
    </row>
    <row r="27" spans="1:16">
      <c r="A27" s="19">
        <v>23</v>
      </c>
      <c r="B27" s="24" t="s">
        <v>26</v>
      </c>
      <c r="C27" s="25"/>
      <c r="D27" s="26"/>
      <c r="E27" s="24" t="s">
        <v>27</v>
      </c>
      <c r="F27" s="26"/>
      <c r="G27" s="5">
        <v>4</v>
      </c>
      <c r="H27" s="30">
        <v>1</v>
      </c>
      <c r="I27" s="3"/>
      <c r="J27" s="4"/>
      <c r="K27" s="1"/>
      <c r="L27" s="2"/>
      <c r="M27" s="12"/>
      <c r="N27" s="57" t="s">
        <v>23</v>
      </c>
      <c r="O27" s="74">
        <v>0</v>
      </c>
      <c r="P27" s="71">
        <f t="shared" si="0"/>
        <v>1</v>
      </c>
    </row>
    <row r="28" spans="1:16">
      <c r="A28" s="19">
        <v>23</v>
      </c>
      <c r="B28" s="24" t="s">
        <v>28</v>
      </c>
      <c r="C28" s="25"/>
      <c r="D28" s="26"/>
      <c r="E28" s="24" t="s">
        <v>27</v>
      </c>
      <c r="F28" s="26"/>
      <c r="G28" s="5">
        <v>4</v>
      </c>
      <c r="H28" s="30">
        <v>1</v>
      </c>
      <c r="I28" s="3"/>
      <c r="J28" s="4"/>
      <c r="K28" s="1"/>
      <c r="L28" s="2"/>
      <c r="M28" s="12"/>
      <c r="N28" s="57" t="s">
        <v>23</v>
      </c>
      <c r="O28" s="74">
        <v>0</v>
      </c>
      <c r="P28" s="71">
        <f t="shared" si="0"/>
        <v>1</v>
      </c>
    </row>
    <row r="29" spans="1:16">
      <c r="A29" s="61">
        <v>24</v>
      </c>
      <c r="B29" s="45" t="s">
        <v>80</v>
      </c>
      <c r="C29" s="45"/>
      <c r="D29" s="45"/>
      <c r="E29" s="45"/>
      <c r="F29" s="45"/>
      <c r="G29" s="62"/>
      <c r="H29" s="62"/>
      <c r="I29" s="63"/>
      <c r="J29" s="64"/>
      <c r="K29" s="65"/>
      <c r="L29" s="65"/>
      <c r="M29" s="66"/>
      <c r="N29" s="67"/>
      <c r="O29" s="74">
        <v>0</v>
      </c>
      <c r="P29" s="71">
        <f t="shared" si="0"/>
        <v>0</v>
      </c>
    </row>
    <row r="30" spans="1:16">
      <c r="A30" s="60">
        <v>25</v>
      </c>
      <c r="B30" s="68" t="s">
        <v>81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74">
        <v>3</v>
      </c>
      <c r="P30" s="71">
        <f t="shared" si="0"/>
        <v>3</v>
      </c>
    </row>
    <row r="31" spans="1:16">
      <c r="A31" s="60">
        <v>26</v>
      </c>
      <c r="B31" s="68" t="s">
        <v>82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74">
        <v>0</v>
      </c>
      <c r="P31" s="71">
        <f t="shared" si="0"/>
        <v>0</v>
      </c>
    </row>
  </sheetData>
  <mergeCells count="11">
    <mergeCell ref="C1:I1"/>
    <mergeCell ref="B3:D3"/>
    <mergeCell ref="E3:F3"/>
    <mergeCell ref="I3:J3"/>
    <mergeCell ref="K3:L3"/>
    <mergeCell ref="B25:D25"/>
    <mergeCell ref="E25:F25"/>
    <mergeCell ref="B7:D7"/>
    <mergeCell ref="E7:F7"/>
    <mergeCell ref="B6:D6"/>
    <mergeCell ref="E6:F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J30" sqref="J30"/>
    </sheetView>
  </sheetViews>
  <sheetFormatPr defaultRowHeight="15"/>
  <cols>
    <col min="1" max="1" width="7.28515625" customWidth="1"/>
    <col min="2" max="2" width="18.28515625" customWidth="1"/>
    <col min="3" max="3" width="11.7109375" customWidth="1"/>
  </cols>
  <sheetData>
    <row r="1" spans="1:11" ht="21.75" customHeight="1" thickBot="1">
      <c r="B1" s="225" t="s">
        <v>86</v>
      </c>
      <c r="C1" s="225"/>
      <c r="D1" s="225"/>
      <c r="E1" s="225"/>
      <c r="F1" s="225"/>
      <c r="G1" s="225"/>
      <c r="H1" s="225"/>
    </row>
    <row r="2" spans="1:11" ht="21.75" customHeight="1" thickTop="1" thickBot="1">
      <c r="A2" s="75"/>
      <c r="B2" s="76" t="s">
        <v>0</v>
      </c>
      <c r="C2" s="77" t="s">
        <v>1</v>
      </c>
      <c r="D2" s="221" t="s">
        <v>84</v>
      </c>
      <c r="E2" s="222"/>
      <c r="F2" s="223" t="s">
        <v>2</v>
      </c>
      <c r="G2" s="223"/>
      <c r="H2" s="224" t="s">
        <v>3</v>
      </c>
      <c r="I2" s="224"/>
      <c r="J2" s="78" t="s">
        <v>4</v>
      </c>
      <c r="K2" s="79" t="s">
        <v>5</v>
      </c>
    </row>
    <row r="3" spans="1:11" ht="21.75" customHeight="1" thickTop="1" thickBot="1">
      <c r="A3" s="75"/>
      <c r="B3" s="80"/>
      <c r="C3" s="81"/>
      <c r="D3" s="82" t="s">
        <v>7</v>
      </c>
      <c r="E3" s="83">
        <v>0.2</v>
      </c>
      <c r="F3" s="84" t="s">
        <v>6</v>
      </c>
      <c r="G3" s="84" t="s">
        <v>7</v>
      </c>
      <c r="H3" s="85" t="s">
        <v>6</v>
      </c>
      <c r="I3" s="85" t="s">
        <v>7</v>
      </c>
      <c r="J3" s="78" t="s">
        <v>7</v>
      </c>
      <c r="K3" s="86" t="s">
        <v>7</v>
      </c>
    </row>
    <row r="4" spans="1:11" ht="21.75" customHeight="1" thickTop="1" thickBot="1">
      <c r="A4" s="104">
        <v>1</v>
      </c>
      <c r="B4" s="87" t="s">
        <v>18</v>
      </c>
      <c r="C4" s="87" t="s">
        <v>9</v>
      </c>
      <c r="D4" s="88">
        <v>466</v>
      </c>
      <c r="E4" s="89">
        <f t="shared" ref="E4:E9" si="0">D4*20/100</f>
        <v>93.2</v>
      </c>
      <c r="F4" s="90">
        <v>1</v>
      </c>
      <c r="G4" s="90">
        <v>200</v>
      </c>
      <c r="H4" s="91">
        <v>1</v>
      </c>
      <c r="I4" s="91">
        <v>180</v>
      </c>
      <c r="J4" s="92">
        <v>24</v>
      </c>
      <c r="K4" s="93">
        <f t="shared" ref="K4:K48" si="1">E4+G4+I4+J4</f>
        <v>497.2</v>
      </c>
    </row>
    <row r="5" spans="1:11" ht="21.75" customHeight="1" thickBot="1">
      <c r="A5" s="105">
        <f t="shared" ref="A5:A48" si="2">A4+1</f>
        <v>2</v>
      </c>
      <c r="B5" s="94" t="s">
        <v>36</v>
      </c>
      <c r="C5" s="94" t="s">
        <v>37</v>
      </c>
      <c r="D5" s="95">
        <v>182</v>
      </c>
      <c r="E5" s="96">
        <f t="shared" si="0"/>
        <v>36.4</v>
      </c>
      <c r="F5" s="97">
        <v>2</v>
      </c>
      <c r="G5" s="97">
        <v>160</v>
      </c>
      <c r="H5" s="118">
        <v>2</v>
      </c>
      <c r="I5" s="98">
        <v>150</v>
      </c>
      <c r="J5" s="99">
        <v>21</v>
      </c>
      <c r="K5" s="100">
        <f t="shared" si="1"/>
        <v>367.4</v>
      </c>
    </row>
    <row r="6" spans="1:11" ht="21.75" customHeight="1" thickBot="1">
      <c r="A6" s="105">
        <f t="shared" si="2"/>
        <v>3</v>
      </c>
      <c r="B6" s="94" t="s">
        <v>78</v>
      </c>
      <c r="C6" s="94" t="s">
        <v>9</v>
      </c>
      <c r="D6" s="95">
        <v>222</v>
      </c>
      <c r="E6" s="96">
        <f t="shared" si="0"/>
        <v>44.4</v>
      </c>
      <c r="F6" s="97">
        <v>9</v>
      </c>
      <c r="G6" s="97">
        <v>70</v>
      </c>
      <c r="H6" s="98">
        <v>4</v>
      </c>
      <c r="I6" s="98">
        <v>110</v>
      </c>
      <c r="J6" s="99">
        <v>6</v>
      </c>
      <c r="K6" s="100">
        <f t="shared" si="1"/>
        <v>230.4</v>
      </c>
    </row>
    <row r="7" spans="1:11" ht="21.75" customHeight="1" thickBot="1">
      <c r="A7" s="105">
        <f t="shared" si="2"/>
        <v>4</v>
      </c>
      <c r="B7" s="94" t="s">
        <v>64</v>
      </c>
      <c r="C7" s="94" t="s">
        <v>85</v>
      </c>
      <c r="D7" s="95">
        <v>76</v>
      </c>
      <c r="E7" s="96">
        <f t="shared" si="0"/>
        <v>15.2</v>
      </c>
      <c r="F7" s="97">
        <v>5</v>
      </c>
      <c r="G7" s="97">
        <v>100</v>
      </c>
      <c r="H7" s="98">
        <v>5</v>
      </c>
      <c r="I7" s="98">
        <v>100</v>
      </c>
      <c r="J7" s="99">
        <v>6</v>
      </c>
      <c r="K7" s="100">
        <f t="shared" si="1"/>
        <v>221.2</v>
      </c>
    </row>
    <row r="8" spans="1:11" ht="21.75" customHeight="1" thickBot="1">
      <c r="A8" s="105">
        <f t="shared" si="2"/>
        <v>5</v>
      </c>
      <c r="B8" s="102" t="s">
        <v>69</v>
      </c>
      <c r="C8" s="102" t="s">
        <v>9</v>
      </c>
      <c r="D8" s="103">
        <v>70</v>
      </c>
      <c r="E8" s="96">
        <f t="shared" si="0"/>
        <v>14</v>
      </c>
      <c r="F8" s="97">
        <v>5</v>
      </c>
      <c r="G8" s="97">
        <v>100</v>
      </c>
      <c r="H8" s="98">
        <v>7</v>
      </c>
      <c r="I8" s="98">
        <v>90</v>
      </c>
      <c r="J8" s="99"/>
      <c r="K8" s="100">
        <f t="shared" si="1"/>
        <v>204</v>
      </c>
    </row>
    <row r="9" spans="1:11" ht="21.75" customHeight="1" thickBot="1">
      <c r="A9" s="105">
        <f t="shared" si="2"/>
        <v>6</v>
      </c>
      <c r="B9" s="94" t="s">
        <v>63</v>
      </c>
      <c r="C9" s="94" t="s">
        <v>9</v>
      </c>
      <c r="D9" s="95">
        <v>70</v>
      </c>
      <c r="E9" s="96">
        <f t="shared" si="0"/>
        <v>14</v>
      </c>
      <c r="F9" s="97">
        <v>5</v>
      </c>
      <c r="G9" s="97">
        <v>100</v>
      </c>
      <c r="H9" s="98">
        <v>8</v>
      </c>
      <c r="I9" s="98">
        <v>85</v>
      </c>
      <c r="J9" s="99"/>
      <c r="K9" s="100">
        <f t="shared" si="1"/>
        <v>199</v>
      </c>
    </row>
    <row r="10" spans="1:11" ht="21.75" customHeight="1" thickBot="1">
      <c r="A10" s="105">
        <f t="shared" si="2"/>
        <v>7</v>
      </c>
      <c r="B10" s="121" t="s">
        <v>87</v>
      </c>
      <c r="C10" s="121" t="s">
        <v>9</v>
      </c>
      <c r="D10" s="103">
        <v>0</v>
      </c>
      <c r="E10" s="96">
        <v>0</v>
      </c>
      <c r="F10" s="97">
        <v>9</v>
      </c>
      <c r="G10" s="97">
        <v>70</v>
      </c>
      <c r="H10" s="98">
        <v>9</v>
      </c>
      <c r="I10" s="98">
        <v>80</v>
      </c>
      <c r="J10" s="99"/>
      <c r="K10" s="100">
        <f t="shared" si="1"/>
        <v>150</v>
      </c>
    </row>
    <row r="11" spans="1:11" ht="21.75" customHeight="1" thickBot="1">
      <c r="A11" s="105">
        <f t="shared" si="2"/>
        <v>8</v>
      </c>
      <c r="B11" s="94" t="s">
        <v>58</v>
      </c>
      <c r="C11" s="94" t="s">
        <v>27</v>
      </c>
      <c r="D11" s="101">
        <v>100</v>
      </c>
      <c r="E11" s="96">
        <f>D11*20/100</f>
        <v>20</v>
      </c>
      <c r="F11" s="97">
        <v>3</v>
      </c>
      <c r="G11" s="97">
        <v>130</v>
      </c>
      <c r="H11" s="98"/>
      <c r="I11" s="98"/>
      <c r="J11" s="99"/>
      <c r="K11" s="100">
        <f t="shared" si="1"/>
        <v>150</v>
      </c>
    </row>
    <row r="12" spans="1:11" ht="21.75" customHeight="1" thickBot="1">
      <c r="A12" s="105">
        <f t="shared" si="2"/>
        <v>9</v>
      </c>
      <c r="B12" s="119" t="s">
        <v>88</v>
      </c>
      <c r="C12" s="119" t="s">
        <v>89</v>
      </c>
      <c r="D12" s="103">
        <v>0</v>
      </c>
      <c r="E12" s="96">
        <v>0</v>
      </c>
      <c r="F12" s="97">
        <v>9</v>
      </c>
      <c r="G12" s="97">
        <v>70</v>
      </c>
      <c r="H12" s="123">
        <v>10</v>
      </c>
      <c r="I12" s="98">
        <v>75</v>
      </c>
      <c r="J12" s="99"/>
      <c r="K12" s="100">
        <f t="shared" si="1"/>
        <v>145</v>
      </c>
    </row>
    <row r="13" spans="1:11" ht="21.75" customHeight="1" thickBot="1">
      <c r="A13" s="105">
        <f t="shared" si="2"/>
        <v>10</v>
      </c>
      <c r="B13" s="119" t="s">
        <v>90</v>
      </c>
      <c r="C13" s="119" t="s">
        <v>89</v>
      </c>
      <c r="D13" s="103">
        <v>0</v>
      </c>
      <c r="E13" s="96">
        <v>0</v>
      </c>
      <c r="F13" s="97">
        <v>9</v>
      </c>
      <c r="G13" s="97">
        <v>70</v>
      </c>
      <c r="H13" s="123">
        <v>11</v>
      </c>
      <c r="I13" s="98">
        <v>70</v>
      </c>
      <c r="J13" s="99"/>
      <c r="K13" s="100">
        <f t="shared" si="1"/>
        <v>140</v>
      </c>
    </row>
    <row r="14" spans="1:11" ht="21.75" customHeight="1" thickBot="1">
      <c r="A14" s="105">
        <f t="shared" si="2"/>
        <v>11</v>
      </c>
      <c r="B14" s="102" t="s">
        <v>80</v>
      </c>
      <c r="C14" s="102" t="s">
        <v>12</v>
      </c>
      <c r="D14" s="103">
        <v>0</v>
      </c>
      <c r="E14" s="96">
        <v>0</v>
      </c>
      <c r="F14" s="97">
        <v>9</v>
      </c>
      <c r="G14" s="97">
        <v>70</v>
      </c>
      <c r="H14" s="98">
        <v>12</v>
      </c>
      <c r="I14" s="98">
        <v>65</v>
      </c>
      <c r="J14" s="99"/>
      <c r="K14" s="100">
        <f t="shared" si="1"/>
        <v>135</v>
      </c>
    </row>
    <row r="15" spans="1:11" ht="21.75" customHeight="1" thickBot="1">
      <c r="A15" s="105">
        <f t="shared" si="2"/>
        <v>12</v>
      </c>
      <c r="B15" s="119" t="s">
        <v>91</v>
      </c>
      <c r="C15" s="119" t="s">
        <v>89</v>
      </c>
      <c r="D15" s="103">
        <v>0</v>
      </c>
      <c r="E15" s="96">
        <v>0</v>
      </c>
      <c r="F15" s="97">
        <v>9</v>
      </c>
      <c r="G15" s="97">
        <v>70</v>
      </c>
      <c r="H15" s="98">
        <v>13</v>
      </c>
      <c r="I15" s="98">
        <v>60</v>
      </c>
      <c r="J15" s="99"/>
      <c r="K15" s="100">
        <f t="shared" si="1"/>
        <v>130</v>
      </c>
    </row>
    <row r="16" spans="1:11" ht="21.75" customHeight="1" thickBot="1">
      <c r="A16" s="105">
        <f t="shared" si="2"/>
        <v>13</v>
      </c>
      <c r="B16" s="119" t="s">
        <v>92</v>
      </c>
      <c r="C16" s="119" t="s">
        <v>89</v>
      </c>
      <c r="D16" s="103">
        <v>0</v>
      </c>
      <c r="E16" s="96">
        <v>0</v>
      </c>
      <c r="F16" s="97">
        <v>9</v>
      </c>
      <c r="G16" s="97">
        <v>70</v>
      </c>
      <c r="H16" s="98">
        <v>14</v>
      </c>
      <c r="I16" s="98">
        <v>55</v>
      </c>
      <c r="J16" s="99"/>
      <c r="K16" s="100">
        <f t="shared" si="1"/>
        <v>125</v>
      </c>
    </row>
    <row r="17" spans="1:11" ht="21.75" customHeight="1" thickBot="1">
      <c r="A17" s="105">
        <f t="shared" si="2"/>
        <v>14</v>
      </c>
      <c r="B17" s="102" t="s">
        <v>71</v>
      </c>
      <c r="C17" s="102" t="s">
        <v>9</v>
      </c>
      <c r="D17" s="103">
        <v>70</v>
      </c>
      <c r="E17" s="96">
        <f>D17*20/100</f>
        <v>14</v>
      </c>
      <c r="F17" s="97"/>
      <c r="G17" s="97"/>
      <c r="H17" s="98">
        <v>6</v>
      </c>
      <c r="I17" s="98">
        <v>95</v>
      </c>
      <c r="J17" s="99"/>
      <c r="K17" s="100">
        <f t="shared" si="1"/>
        <v>109</v>
      </c>
    </row>
    <row r="18" spans="1:11" ht="21.75" customHeight="1" thickBot="1">
      <c r="A18" s="105">
        <f t="shared" si="2"/>
        <v>15</v>
      </c>
      <c r="B18" s="119" t="s">
        <v>93</v>
      </c>
      <c r="C18" s="119" t="s">
        <v>12</v>
      </c>
      <c r="D18" s="103">
        <v>0</v>
      </c>
      <c r="E18" s="96">
        <v>0</v>
      </c>
      <c r="F18" s="97">
        <v>17</v>
      </c>
      <c r="G18" s="97">
        <v>40</v>
      </c>
      <c r="H18" s="98">
        <v>15</v>
      </c>
      <c r="I18" s="98">
        <v>50</v>
      </c>
      <c r="J18" s="99"/>
      <c r="K18" s="100">
        <f t="shared" si="1"/>
        <v>90</v>
      </c>
    </row>
    <row r="19" spans="1:11" ht="21.75" customHeight="1" thickBot="1">
      <c r="A19" s="105">
        <f t="shared" si="2"/>
        <v>16</v>
      </c>
      <c r="B19" s="124" t="s">
        <v>94</v>
      </c>
      <c r="C19" s="102" t="s">
        <v>9</v>
      </c>
      <c r="D19" s="103">
        <v>0</v>
      </c>
      <c r="E19" s="96">
        <f t="shared" ref="E19:E48" si="3">D19*20/100</f>
        <v>0</v>
      </c>
      <c r="F19" s="97">
        <v>9</v>
      </c>
      <c r="G19" s="97">
        <v>70</v>
      </c>
      <c r="H19" s="98"/>
      <c r="I19" s="98"/>
      <c r="J19" s="99"/>
      <c r="K19" s="100">
        <f t="shared" si="1"/>
        <v>70</v>
      </c>
    </row>
    <row r="20" spans="1:11" ht="21.75" customHeight="1" thickBot="1">
      <c r="A20" s="105">
        <f t="shared" si="2"/>
        <v>17</v>
      </c>
      <c r="B20" s="94" t="s">
        <v>17</v>
      </c>
      <c r="C20" s="94" t="s">
        <v>12</v>
      </c>
      <c r="D20" s="95">
        <v>232</v>
      </c>
      <c r="E20" s="96">
        <f t="shared" si="3"/>
        <v>46.4</v>
      </c>
      <c r="F20" s="97"/>
      <c r="G20" s="97"/>
      <c r="H20" s="98"/>
      <c r="I20" s="98"/>
      <c r="J20" s="99">
        <v>12</v>
      </c>
      <c r="K20" s="100">
        <f t="shared" si="1"/>
        <v>58.4</v>
      </c>
    </row>
    <row r="21" spans="1:11" ht="21.75" customHeight="1" thickBot="1">
      <c r="A21" s="105">
        <f t="shared" si="2"/>
        <v>18</v>
      </c>
      <c r="B21" s="102" t="s">
        <v>95</v>
      </c>
      <c r="C21" s="102" t="s">
        <v>89</v>
      </c>
      <c r="D21" s="103">
        <v>0</v>
      </c>
      <c r="E21" s="96">
        <f t="shared" si="3"/>
        <v>0</v>
      </c>
      <c r="F21" s="97">
        <v>17</v>
      </c>
      <c r="G21" s="97">
        <v>40</v>
      </c>
      <c r="H21" s="98"/>
      <c r="I21" s="98"/>
      <c r="J21" s="99"/>
      <c r="K21" s="100">
        <f t="shared" si="1"/>
        <v>40</v>
      </c>
    </row>
    <row r="22" spans="1:11" ht="21.75" customHeight="1" thickBot="1">
      <c r="A22" s="105">
        <f t="shared" si="2"/>
        <v>19</v>
      </c>
      <c r="B22" s="102" t="s">
        <v>96</v>
      </c>
      <c r="C22" s="102" t="s">
        <v>37</v>
      </c>
      <c r="D22" s="103">
        <v>0</v>
      </c>
      <c r="E22" s="96">
        <f t="shared" si="3"/>
        <v>0</v>
      </c>
      <c r="F22" s="97">
        <v>17</v>
      </c>
      <c r="G22" s="97">
        <v>40</v>
      </c>
      <c r="H22" s="98"/>
      <c r="I22" s="98"/>
      <c r="J22" s="99"/>
      <c r="K22" s="100">
        <f t="shared" si="1"/>
        <v>40</v>
      </c>
    </row>
    <row r="23" spans="1:11" ht="21.75" customHeight="1" thickBot="1">
      <c r="A23" s="105">
        <f t="shared" si="2"/>
        <v>20</v>
      </c>
      <c r="B23" s="102" t="s">
        <v>97</v>
      </c>
      <c r="C23" s="102" t="s">
        <v>12</v>
      </c>
      <c r="D23" s="103">
        <v>0</v>
      </c>
      <c r="E23" s="96">
        <f t="shared" si="3"/>
        <v>0</v>
      </c>
      <c r="F23" s="97">
        <v>17</v>
      </c>
      <c r="G23" s="97">
        <v>40</v>
      </c>
      <c r="H23" s="98"/>
      <c r="I23" s="98"/>
      <c r="J23" s="99"/>
      <c r="K23" s="100">
        <f t="shared" si="1"/>
        <v>40</v>
      </c>
    </row>
    <row r="24" spans="1:11" ht="15.75" thickBot="1">
      <c r="A24" s="106">
        <f t="shared" si="2"/>
        <v>21</v>
      </c>
      <c r="B24" s="122" t="s">
        <v>98</v>
      </c>
      <c r="C24" s="122"/>
      <c r="D24" s="103">
        <v>0</v>
      </c>
      <c r="E24" s="109">
        <f t="shared" si="3"/>
        <v>0</v>
      </c>
      <c r="F24" s="110">
        <v>17</v>
      </c>
      <c r="G24" s="110">
        <v>40</v>
      </c>
      <c r="H24" s="111"/>
      <c r="I24" s="111"/>
      <c r="J24" s="112"/>
      <c r="K24" s="113">
        <f t="shared" si="1"/>
        <v>40</v>
      </c>
    </row>
    <row r="25" spans="1:11" ht="20.25" customHeight="1" thickTop="1" thickBot="1">
      <c r="A25" s="108">
        <f t="shared" si="2"/>
        <v>22</v>
      </c>
      <c r="B25" s="120" t="s">
        <v>99</v>
      </c>
      <c r="C25" s="120"/>
      <c r="D25" s="103">
        <v>0</v>
      </c>
      <c r="E25" s="114">
        <f t="shared" si="3"/>
        <v>0</v>
      </c>
      <c r="F25" s="115">
        <v>17</v>
      </c>
      <c r="G25" s="115">
        <v>40</v>
      </c>
      <c r="H25" s="71"/>
      <c r="I25" s="71"/>
      <c r="J25" s="116"/>
      <c r="K25" s="117">
        <f t="shared" si="1"/>
        <v>40</v>
      </c>
    </row>
    <row r="26" spans="1:11" ht="20.25" customHeight="1" thickTop="1" thickBot="1">
      <c r="A26" s="108">
        <f t="shared" si="2"/>
        <v>23</v>
      </c>
      <c r="B26" s="120" t="s">
        <v>100</v>
      </c>
      <c r="C26" s="120"/>
      <c r="D26" s="103">
        <v>0</v>
      </c>
      <c r="E26" s="114">
        <f t="shared" si="3"/>
        <v>0</v>
      </c>
      <c r="F26" s="115">
        <v>17</v>
      </c>
      <c r="G26" s="115">
        <v>40</v>
      </c>
      <c r="H26" s="71"/>
      <c r="I26" s="71"/>
      <c r="J26" s="116"/>
      <c r="K26" s="117">
        <f t="shared" si="1"/>
        <v>40</v>
      </c>
    </row>
    <row r="27" spans="1:11" ht="20.25" customHeight="1" thickTop="1" thickBot="1">
      <c r="A27" s="108">
        <f t="shared" si="2"/>
        <v>24</v>
      </c>
      <c r="B27" s="120" t="s">
        <v>101</v>
      </c>
      <c r="C27" s="120"/>
      <c r="D27" s="103">
        <v>0</v>
      </c>
      <c r="E27" s="114">
        <f t="shared" si="3"/>
        <v>0</v>
      </c>
      <c r="F27" s="115">
        <v>17</v>
      </c>
      <c r="G27" s="115">
        <v>40</v>
      </c>
      <c r="H27" s="71"/>
      <c r="I27" s="71"/>
      <c r="J27" s="116"/>
      <c r="K27" s="117">
        <f t="shared" si="1"/>
        <v>40</v>
      </c>
    </row>
    <row r="28" spans="1:11" ht="20.25" customHeight="1" thickTop="1" thickBot="1">
      <c r="A28" s="108">
        <f t="shared" si="2"/>
        <v>25</v>
      </c>
      <c r="B28" s="120" t="s">
        <v>102</v>
      </c>
      <c r="C28" s="120"/>
      <c r="D28" s="103">
        <v>0</v>
      </c>
      <c r="E28" s="114">
        <f t="shared" si="3"/>
        <v>0</v>
      </c>
      <c r="F28" s="115">
        <v>17</v>
      </c>
      <c r="G28" s="115">
        <v>40</v>
      </c>
      <c r="H28" s="71"/>
      <c r="I28" s="71"/>
      <c r="J28" s="116"/>
      <c r="K28" s="117">
        <f t="shared" si="1"/>
        <v>40</v>
      </c>
    </row>
    <row r="29" spans="1:11" ht="20.25" customHeight="1" thickTop="1" thickBot="1">
      <c r="A29" s="108">
        <f t="shared" si="2"/>
        <v>26</v>
      </c>
      <c r="B29" s="120" t="s">
        <v>103</v>
      </c>
      <c r="C29" s="120"/>
      <c r="D29" s="103">
        <v>0</v>
      </c>
      <c r="E29" s="114">
        <f t="shared" si="3"/>
        <v>0</v>
      </c>
      <c r="F29" s="115">
        <v>17</v>
      </c>
      <c r="G29" s="115">
        <v>40</v>
      </c>
      <c r="H29" s="71"/>
      <c r="I29" s="71"/>
      <c r="J29" s="116"/>
      <c r="K29" s="117">
        <f t="shared" si="1"/>
        <v>40</v>
      </c>
    </row>
    <row r="30" spans="1:11" ht="16.5" thickTop="1" thickBot="1">
      <c r="A30" s="108">
        <f t="shared" si="2"/>
        <v>27</v>
      </c>
      <c r="B30" s="120" t="s">
        <v>104</v>
      </c>
      <c r="C30" s="120"/>
      <c r="D30" s="103">
        <v>0</v>
      </c>
      <c r="E30" s="114">
        <f t="shared" si="3"/>
        <v>0</v>
      </c>
      <c r="F30" s="115">
        <v>17</v>
      </c>
      <c r="G30" s="115">
        <v>40</v>
      </c>
      <c r="H30" s="71"/>
      <c r="I30" s="71"/>
      <c r="J30" s="116"/>
      <c r="K30" s="117">
        <f t="shared" si="1"/>
        <v>40</v>
      </c>
    </row>
    <row r="31" spans="1:11" ht="16.5" thickTop="1" thickBot="1">
      <c r="A31" s="108">
        <f t="shared" si="2"/>
        <v>28</v>
      </c>
      <c r="B31" s="107" t="s">
        <v>35</v>
      </c>
      <c r="C31" s="107" t="s">
        <v>14</v>
      </c>
      <c r="D31" s="101">
        <v>143</v>
      </c>
      <c r="E31" s="114">
        <f t="shared" si="3"/>
        <v>28.6</v>
      </c>
      <c r="F31" s="115"/>
      <c r="G31" s="115"/>
      <c r="H31" s="71"/>
      <c r="I31" s="71"/>
      <c r="J31" s="116">
        <v>3</v>
      </c>
      <c r="K31" s="117">
        <f t="shared" si="1"/>
        <v>31.6</v>
      </c>
    </row>
    <row r="32" spans="1:11" ht="16.5" thickTop="1" thickBot="1">
      <c r="A32" s="108">
        <f t="shared" si="2"/>
        <v>29</v>
      </c>
      <c r="B32" s="107" t="s">
        <v>25</v>
      </c>
      <c r="C32" s="107" t="s">
        <v>19</v>
      </c>
      <c r="D32" s="101">
        <v>98</v>
      </c>
      <c r="E32" s="114">
        <f t="shared" si="3"/>
        <v>19.600000000000001</v>
      </c>
      <c r="F32" s="115"/>
      <c r="G32" s="115"/>
      <c r="H32" s="71"/>
      <c r="I32" s="71"/>
      <c r="J32" s="116"/>
      <c r="K32" s="117">
        <f t="shared" si="1"/>
        <v>19.600000000000001</v>
      </c>
    </row>
    <row r="33" spans="1:11" ht="16.5" thickTop="1" thickBot="1">
      <c r="A33" s="108">
        <f t="shared" si="2"/>
        <v>30</v>
      </c>
      <c r="B33" s="107" t="s">
        <v>40</v>
      </c>
      <c r="C33" s="107" t="s">
        <v>12</v>
      </c>
      <c r="D33" s="101">
        <v>90</v>
      </c>
      <c r="E33" s="114">
        <f t="shared" si="3"/>
        <v>18</v>
      </c>
      <c r="F33" s="115"/>
      <c r="G33" s="115"/>
      <c r="H33" s="71"/>
      <c r="I33" s="71"/>
      <c r="J33" s="116"/>
      <c r="K33" s="117">
        <f t="shared" si="1"/>
        <v>18</v>
      </c>
    </row>
    <row r="34" spans="1:11" ht="16.5" thickTop="1" thickBot="1">
      <c r="A34" s="108">
        <f t="shared" si="2"/>
        <v>31</v>
      </c>
      <c r="B34" s="107" t="s">
        <v>67</v>
      </c>
      <c r="C34" s="107" t="s">
        <v>9</v>
      </c>
      <c r="D34" s="95">
        <v>70</v>
      </c>
      <c r="E34" s="114">
        <f t="shared" si="3"/>
        <v>14</v>
      </c>
      <c r="F34" s="115"/>
      <c r="G34" s="115"/>
      <c r="H34" s="71"/>
      <c r="I34" s="71"/>
      <c r="J34" s="116"/>
      <c r="K34" s="117">
        <f t="shared" si="1"/>
        <v>14</v>
      </c>
    </row>
    <row r="35" spans="1:11" ht="16.5" thickTop="1" thickBot="1">
      <c r="A35" s="108">
        <f t="shared" si="2"/>
        <v>32</v>
      </c>
      <c r="B35" s="120" t="s">
        <v>15</v>
      </c>
      <c r="C35" s="120" t="s">
        <v>14</v>
      </c>
      <c r="D35" s="103">
        <v>28</v>
      </c>
      <c r="E35" s="114">
        <f t="shared" si="3"/>
        <v>5.6</v>
      </c>
      <c r="F35" s="115"/>
      <c r="G35" s="115"/>
      <c r="H35" s="71"/>
      <c r="I35" s="71"/>
      <c r="J35" s="116"/>
      <c r="K35" s="117">
        <f t="shared" si="1"/>
        <v>5.6</v>
      </c>
    </row>
    <row r="36" spans="1:11" ht="16.5" thickTop="1" thickBot="1">
      <c r="A36" s="108">
        <f t="shared" si="2"/>
        <v>33</v>
      </c>
      <c r="B36" s="120" t="s">
        <v>32</v>
      </c>
      <c r="C36" s="120" t="s">
        <v>14</v>
      </c>
      <c r="D36" s="103">
        <v>24</v>
      </c>
      <c r="E36" s="114">
        <f t="shared" si="3"/>
        <v>4.8</v>
      </c>
      <c r="F36" s="115"/>
      <c r="G36" s="115"/>
      <c r="H36" s="71"/>
      <c r="I36" s="71"/>
      <c r="J36" s="116"/>
      <c r="K36" s="117">
        <f t="shared" si="1"/>
        <v>4.8</v>
      </c>
    </row>
    <row r="37" spans="1:11" ht="16.5" thickTop="1" thickBot="1">
      <c r="A37" s="108">
        <f t="shared" si="2"/>
        <v>34</v>
      </c>
      <c r="B37" s="120" t="s">
        <v>81</v>
      </c>
      <c r="C37" s="120" t="s">
        <v>85</v>
      </c>
      <c r="D37" s="103">
        <v>3</v>
      </c>
      <c r="E37" s="114">
        <f t="shared" si="3"/>
        <v>0.6</v>
      </c>
      <c r="F37" s="115"/>
      <c r="G37" s="115"/>
      <c r="H37" s="71"/>
      <c r="I37" s="71"/>
      <c r="J37" s="116">
        <v>3</v>
      </c>
      <c r="K37" s="117">
        <f t="shared" si="1"/>
        <v>3.6</v>
      </c>
    </row>
    <row r="38" spans="1:11" ht="16.5" thickTop="1" thickBot="1">
      <c r="A38" s="108">
        <f t="shared" si="2"/>
        <v>35</v>
      </c>
      <c r="B38" s="120" t="s">
        <v>26</v>
      </c>
      <c r="C38" s="120" t="s">
        <v>27</v>
      </c>
      <c r="D38" s="103">
        <v>1</v>
      </c>
      <c r="E38" s="114">
        <f t="shared" si="3"/>
        <v>0.2</v>
      </c>
      <c r="F38" s="115"/>
      <c r="G38" s="115"/>
      <c r="H38" s="71"/>
      <c r="I38" s="71"/>
      <c r="J38" s="116"/>
      <c r="K38" s="117">
        <f t="shared" si="1"/>
        <v>0.2</v>
      </c>
    </row>
    <row r="39" spans="1:11" ht="16.5" thickTop="1" thickBot="1">
      <c r="A39" s="108">
        <f t="shared" si="2"/>
        <v>36</v>
      </c>
      <c r="B39" s="120" t="s">
        <v>28</v>
      </c>
      <c r="C39" s="120" t="s">
        <v>27</v>
      </c>
      <c r="D39" s="103">
        <v>1</v>
      </c>
      <c r="E39" s="114">
        <f t="shared" si="3"/>
        <v>0.2</v>
      </c>
      <c r="F39" s="115"/>
      <c r="G39" s="115"/>
      <c r="H39" s="71"/>
      <c r="I39" s="71"/>
      <c r="J39" s="116"/>
      <c r="K39" s="117">
        <f t="shared" si="1"/>
        <v>0.2</v>
      </c>
    </row>
    <row r="40" spans="1:11" ht="16.5" thickTop="1" thickBot="1">
      <c r="A40" s="108">
        <f t="shared" si="2"/>
        <v>37</v>
      </c>
      <c r="B40" s="120"/>
      <c r="C40" s="120"/>
      <c r="D40" s="103">
        <v>0</v>
      </c>
      <c r="E40" s="114">
        <f t="shared" si="3"/>
        <v>0</v>
      </c>
      <c r="F40" s="115"/>
      <c r="G40" s="115"/>
      <c r="H40" s="71"/>
      <c r="I40" s="71"/>
      <c r="J40" s="116"/>
      <c r="K40" s="117">
        <f t="shared" si="1"/>
        <v>0</v>
      </c>
    </row>
    <row r="41" spans="1:11" ht="16.5" thickTop="1" thickBot="1">
      <c r="A41" s="108">
        <f t="shared" si="2"/>
        <v>38</v>
      </c>
      <c r="B41" s="120"/>
      <c r="C41" s="120"/>
      <c r="D41" s="103">
        <v>0</v>
      </c>
      <c r="E41" s="114">
        <f t="shared" si="3"/>
        <v>0</v>
      </c>
      <c r="F41" s="115"/>
      <c r="G41" s="115"/>
      <c r="H41" s="71"/>
      <c r="I41" s="71"/>
      <c r="J41" s="116"/>
      <c r="K41" s="117">
        <f t="shared" si="1"/>
        <v>0</v>
      </c>
    </row>
    <row r="42" spans="1:11" ht="16.5" thickTop="1" thickBot="1">
      <c r="A42" s="108">
        <f t="shared" si="2"/>
        <v>39</v>
      </c>
      <c r="B42" s="120"/>
      <c r="C42" s="120"/>
      <c r="D42" s="103">
        <v>0</v>
      </c>
      <c r="E42" s="114">
        <f t="shared" si="3"/>
        <v>0</v>
      </c>
      <c r="F42" s="115"/>
      <c r="G42" s="115"/>
      <c r="H42" s="71"/>
      <c r="I42" s="71"/>
      <c r="J42" s="116"/>
      <c r="K42" s="117">
        <f t="shared" si="1"/>
        <v>0</v>
      </c>
    </row>
    <row r="43" spans="1:11" ht="16.5" thickTop="1" thickBot="1">
      <c r="A43" s="108">
        <f t="shared" si="2"/>
        <v>40</v>
      </c>
      <c r="B43" s="120"/>
      <c r="C43" s="120"/>
      <c r="D43" s="103">
        <v>0</v>
      </c>
      <c r="E43" s="114">
        <f t="shared" si="3"/>
        <v>0</v>
      </c>
      <c r="F43" s="115"/>
      <c r="G43" s="115"/>
      <c r="H43" s="71"/>
      <c r="I43" s="71"/>
      <c r="J43" s="116"/>
      <c r="K43" s="117">
        <f t="shared" si="1"/>
        <v>0</v>
      </c>
    </row>
    <row r="44" spans="1:11" ht="16.5" thickTop="1" thickBot="1">
      <c r="A44" s="108">
        <f t="shared" si="2"/>
        <v>41</v>
      </c>
      <c r="B44" s="120"/>
      <c r="C44" s="120"/>
      <c r="D44" s="103">
        <v>0</v>
      </c>
      <c r="E44" s="114">
        <f t="shared" si="3"/>
        <v>0</v>
      </c>
      <c r="F44" s="115"/>
      <c r="G44" s="115"/>
      <c r="H44" s="71"/>
      <c r="I44" s="71"/>
      <c r="J44" s="116"/>
      <c r="K44" s="117">
        <f t="shared" si="1"/>
        <v>0</v>
      </c>
    </row>
    <row r="45" spans="1:11" ht="16.5" thickTop="1" thickBot="1">
      <c r="A45" s="108">
        <f t="shared" si="2"/>
        <v>42</v>
      </c>
      <c r="B45" s="120"/>
      <c r="C45" s="120"/>
      <c r="D45" s="103">
        <v>0</v>
      </c>
      <c r="E45" s="114">
        <f t="shared" si="3"/>
        <v>0</v>
      </c>
      <c r="F45" s="115"/>
      <c r="G45" s="115"/>
      <c r="H45" s="71"/>
      <c r="I45" s="71"/>
      <c r="J45" s="116"/>
      <c r="K45" s="117">
        <f t="shared" si="1"/>
        <v>0</v>
      </c>
    </row>
    <row r="46" spans="1:11" ht="16.5" thickTop="1" thickBot="1">
      <c r="A46" s="108">
        <f t="shared" si="2"/>
        <v>43</v>
      </c>
      <c r="B46" s="120"/>
      <c r="C46" s="120"/>
      <c r="D46" s="103">
        <v>0</v>
      </c>
      <c r="E46" s="114">
        <f t="shared" si="3"/>
        <v>0</v>
      </c>
      <c r="F46" s="115"/>
      <c r="G46" s="115"/>
      <c r="H46" s="71"/>
      <c r="I46" s="71"/>
      <c r="J46" s="116"/>
      <c r="K46" s="117">
        <f t="shared" si="1"/>
        <v>0</v>
      </c>
    </row>
    <row r="47" spans="1:11" ht="16.5" thickTop="1" thickBot="1">
      <c r="A47" s="108">
        <f t="shared" si="2"/>
        <v>44</v>
      </c>
      <c r="B47" s="120"/>
      <c r="C47" s="120"/>
      <c r="D47" s="103">
        <v>0</v>
      </c>
      <c r="E47" s="114">
        <f t="shared" si="3"/>
        <v>0</v>
      </c>
      <c r="F47" s="115"/>
      <c r="G47" s="115"/>
      <c r="H47" s="71"/>
      <c r="I47" s="71"/>
      <c r="J47" s="116"/>
      <c r="K47" s="117">
        <f t="shared" si="1"/>
        <v>0</v>
      </c>
    </row>
    <row r="48" spans="1:11" ht="16.5" thickTop="1" thickBot="1">
      <c r="A48" s="108">
        <f t="shared" si="2"/>
        <v>45</v>
      </c>
      <c r="B48" s="120"/>
      <c r="C48" s="120"/>
      <c r="D48" s="103">
        <v>0</v>
      </c>
      <c r="E48" s="114">
        <f t="shared" si="3"/>
        <v>0</v>
      </c>
      <c r="F48" s="115"/>
      <c r="G48" s="115"/>
      <c r="H48" s="71"/>
      <c r="I48" s="71"/>
      <c r="J48" s="116"/>
      <c r="K48" s="117">
        <f t="shared" si="1"/>
        <v>0</v>
      </c>
    </row>
    <row r="49" ht="15.75" thickTop="1"/>
  </sheetData>
  <autoFilter ref="K3:K43">
    <sortState ref="A4:K49">
      <sortCondition descending="1" ref="K3:K44"/>
    </sortState>
  </autoFilter>
  <mergeCells count="4">
    <mergeCell ref="D2:E2"/>
    <mergeCell ref="F2:G2"/>
    <mergeCell ref="H2:I2"/>
    <mergeCell ref="B1:H1"/>
  </mergeCells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opLeftCell="C1" workbookViewId="0">
      <selection activeCell="I20" sqref="I20"/>
    </sheetView>
  </sheetViews>
  <sheetFormatPr defaultRowHeight="15"/>
  <cols>
    <col min="1" max="2" width="9" customWidth="1"/>
    <col min="3" max="3" width="20.7109375" style="125" customWidth="1"/>
    <col min="4" max="4" width="10.7109375" style="125" customWidth="1"/>
    <col min="5" max="15" width="9" style="136" customWidth="1"/>
  </cols>
  <sheetData>
    <row r="1" spans="1:15" ht="14.25" customHeight="1" thickBot="1">
      <c r="A1" s="230" t="s">
        <v>117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14.25" customHeight="1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ht="46.5" customHeight="1" thickBot="1">
      <c r="A3" s="231" t="s">
        <v>105</v>
      </c>
      <c r="B3" s="233" t="s">
        <v>106</v>
      </c>
      <c r="C3" s="233" t="s">
        <v>0</v>
      </c>
      <c r="D3" s="233" t="s">
        <v>1</v>
      </c>
      <c r="E3" s="226" t="s">
        <v>107</v>
      </c>
      <c r="F3" s="227"/>
      <c r="G3" s="228" t="s">
        <v>109</v>
      </c>
      <c r="H3" s="228"/>
      <c r="I3" s="229" t="s">
        <v>110</v>
      </c>
      <c r="J3" s="229"/>
      <c r="K3" s="234" t="s">
        <v>116</v>
      </c>
      <c r="L3" s="235"/>
      <c r="M3" s="128" t="s">
        <v>111</v>
      </c>
      <c r="N3" s="128" t="s">
        <v>112</v>
      </c>
      <c r="O3" s="129" t="s">
        <v>5</v>
      </c>
    </row>
    <row r="4" spans="1:15" ht="14.25" customHeight="1" thickBot="1">
      <c r="A4" s="232"/>
      <c r="B4" s="233"/>
      <c r="C4" s="233"/>
      <c r="D4" s="233"/>
      <c r="E4" s="126" t="s">
        <v>7</v>
      </c>
      <c r="F4" s="127">
        <v>0.2</v>
      </c>
      <c r="G4" s="131" t="s">
        <v>6</v>
      </c>
      <c r="H4" s="131" t="s">
        <v>7</v>
      </c>
      <c r="I4" s="132" t="s">
        <v>6</v>
      </c>
      <c r="J4" s="132" t="s">
        <v>7</v>
      </c>
      <c r="K4" s="150" t="s">
        <v>6</v>
      </c>
      <c r="L4" s="150" t="s">
        <v>7</v>
      </c>
      <c r="M4" s="133" t="s">
        <v>7</v>
      </c>
      <c r="N4" s="133" t="s">
        <v>108</v>
      </c>
      <c r="O4" s="130" t="s">
        <v>7</v>
      </c>
    </row>
    <row r="5" spans="1:15" ht="14.25" customHeight="1" thickBot="1">
      <c r="A5" s="142">
        <f t="shared" ref="A5:A36" si="0">A4+1</f>
        <v>1</v>
      </c>
      <c r="B5" s="144">
        <f t="shared" ref="B5:B12" si="1">RANK($O5,$O$5:$O$104)</f>
        <v>1</v>
      </c>
      <c r="C5" s="143" t="s">
        <v>69</v>
      </c>
      <c r="D5" s="143" t="s">
        <v>9</v>
      </c>
      <c r="E5" s="137">
        <v>204</v>
      </c>
      <c r="F5" s="137">
        <f t="shared" ref="F5:F36" si="2">E5*20/100</f>
        <v>40.799999999999997</v>
      </c>
      <c r="G5" s="134">
        <v>4</v>
      </c>
      <c r="H5" s="134">
        <v>110</v>
      </c>
      <c r="I5" s="138"/>
      <c r="J5" s="138"/>
      <c r="K5" s="152" t="s">
        <v>118</v>
      </c>
      <c r="L5" s="151">
        <v>120</v>
      </c>
      <c r="M5" s="141">
        <v>6</v>
      </c>
      <c r="N5" s="141"/>
      <c r="O5" s="135">
        <f t="shared" ref="O5:O39" si="3">F5+H5+J5+M5+N5+L5</f>
        <v>276.8</v>
      </c>
    </row>
    <row r="6" spans="1:15" ht="14.25" customHeight="1" thickBot="1">
      <c r="A6" s="142">
        <f t="shared" si="0"/>
        <v>2</v>
      </c>
      <c r="B6" s="144">
        <f t="shared" si="1"/>
        <v>2</v>
      </c>
      <c r="C6" s="143" t="s">
        <v>36</v>
      </c>
      <c r="D6" s="143" t="s">
        <v>37</v>
      </c>
      <c r="E6" s="137">
        <v>367</v>
      </c>
      <c r="F6" s="137">
        <f t="shared" si="2"/>
        <v>73.400000000000006</v>
      </c>
      <c r="G6" s="134"/>
      <c r="H6" s="134"/>
      <c r="I6" s="139"/>
      <c r="J6" s="138"/>
      <c r="K6" s="151">
        <v>1</v>
      </c>
      <c r="L6" s="151">
        <v>180</v>
      </c>
      <c r="M6" s="141">
        <v>15</v>
      </c>
      <c r="N6" s="141"/>
      <c r="O6" s="135">
        <f t="shared" si="3"/>
        <v>268.39999999999998</v>
      </c>
    </row>
    <row r="7" spans="1:15" ht="14.25" customHeight="1" thickBot="1">
      <c r="A7" s="142">
        <f t="shared" si="0"/>
        <v>3</v>
      </c>
      <c r="B7" s="144">
        <f t="shared" si="1"/>
        <v>3</v>
      </c>
      <c r="C7" s="143" t="s">
        <v>64</v>
      </c>
      <c r="D7" s="143" t="s">
        <v>85</v>
      </c>
      <c r="E7" s="137">
        <v>221</v>
      </c>
      <c r="F7" s="137">
        <f t="shared" si="2"/>
        <v>44.2</v>
      </c>
      <c r="G7" s="134">
        <v>2</v>
      </c>
      <c r="H7" s="134">
        <v>150</v>
      </c>
      <c r="I7" s="138"/>
      <c r="J7" s="138"/>
      <c r="K7" s="152" t="s">
        <v>121</v>
      </c>
      <c r="L7" s="151">
        <v>60</v>
      </c>
      <c r="M7" s="141"/>
      <c r="N7" s="141"/>
      <c r="O7" s="135">
        <f t="shared" si="3"/>
        <v>254.2</v>
      </c>
    </row>
    <row r="8" spans="1:15" ht="14.25" customHeight="1" thickBot="1">
      <c r="A8" s="142">
        <f t="shared" si="0"/>
        <v>4</v>
      </c>
      <c r="B8" s="144">
        <f t="shared" si="1"/>
        <v>4</v>
      </c>
      <c r="C8" s="143" t="s">
        <v>95</v>
      </c>
      <c r="D8" s="143" t="s">
        <v>89</v>
      </c>
      <c r="E8" s="137">
        <v>40</v>
      </c>
      <c r="F8" s="137">
        <f t="shared" si="2"/>
        <v>8</v>
      </c>
      <c r="G8" s="134">
        <v>1</v>
      </c>
      <c r="H8" s="134">
        <v>180</v>
      </c>
      <c r="I8" s="138"/>
      <c r="J8" s="138"/>
      <c r="K8" s="151"/>
      <c r="L8" s="151"/>
      <c r="M8" s="141">
        <v>12</v>
      </c>
      <c r="N8" s="141"/>
      <c r="O8" s="135">
        <f t="shared" si="3"/>
        <v>200</v>
      </c>
    </row>
    <row r="9" spans="1:15" ht="14.25" customHeight="1" thickBot="1">
      <c r="A9" s="142">
        <f t="shared" si="0"/>
        <v>5</v>
      </c>
      <c r="B9" s="144">
        <f t="shared" si="1"/>
        <v>5</v>
      </c>
      <c r="C9" s="143" t="s">
        <v>96</v>
      </c>
      <c r="D9" s="143" t="s">
        <v>37</v>
      </c>
      <c r="E9" s="137">
        <v>40</v>
      </c>
      <c r="F9" s="137">
        <f t="shared" si="2"/>
        <v>8</v>
      </c>
      <c r="G9" s="134"/>
      <c r="H9" s="134"/>
      <c r="I9" s="138"/>
      <c r="J9" s="138"/>
      <c r="K9" s="152" t="s">
        <v>118</v>
      </c>
      <c r="L9" s="151">
        <v>120</v>
      </c>
      <c r="M9" s="141">
        <v>6</v>
      </c>
      <c r="N9" s="141"/>
      <c r="O9" s="135">
        <f t="shared" si="3"/>
        <v>134</v>
      </c>
    </row>
    <row r="10" spans="1:15" ht="14.25" customHeight="1" thickBot="1">
      <c r="A10" s="142">
        <f t="shared" si="0"/>
        <v>6</v>
      </c>
      <c r="B10" s="144">
        <f t="shared" si="1"/>
        <v>6</v>
      </c>
      <c r="C10" s="143" t="s">
        <v>35</v>
      </c>
      <c r="D10" s="143" t="s">
        <v>85</v>
      </c>
      <c r="E10" s="137">
        <v>32</v>
      </c>
      <c r="F10" s="137">
        <f t="shared" si="2"/>
        <v>6.4</v>
      </c>
      <c r="G10" s="134">
        <v>3</v>
      </c>
      <c r="H10" s="134">
        <v>125</v>
      </c>
      <c r="I10" s="138"/>
      <c r="J10" s="138"/>
      <c r="K10" s="151"/>
      <c r="L10" s="151"/>
      <c r="M10" s="141"/>
      <c r="N10" s="141"/>
      <c r="O10" s="135">
        <f t="shared" si="3"/>
        <v>131.4</v>
      </c>
    </row>
    <row r="11" spans="1:15" ht="14.25" customHeight="1" thickBot="1">
      <c r="A11" s="142">
        <f t="shared" si="0"/>
        <v>7</v>
      </c>
      <c r="B11" s="144">
        <f t="shared" si="1"/>
        <v>7</v>
      </c>
      <c r="C11" s="143" t="s">
        <v>80</v>
      </c>
      <c r="D11" s="143" t="s">
        <v>12</v>
      </c>
      <c r="E11" s="137">
        <v>135</v>
      </c>
      <c r="F11" s="137">
        <f t="shared" si="2"/>
        <v>27</v>
      </c>
      <c r="G11" s="134">
        <v>5</v>
      </c>
      <c r="H11" s="134">
        <v>100</v>
      </c>
      <c r="I11" s="138"/>
      <c r="J11" s="138"/>
      <c r="K11" s="151"/>
      <c r="L11" s="151"/>
      <c r="M11" s="141">
        <v>3</v>
      </c>
      <c r="N11" s="141"/>
      <c r="O11" s="135">
        <f t="shared" si="3"/>
        <v>130</v>
      </c>
    </row>
    <row r="12" spans="1:15" ht="14.25" customHeight="1" thickBot="1">
      <c r="A12" s="142">
        <f t="shared" si="0"/>
        <v>8</v>
      </c>
      <c r="B12" s="144">
        <f t="shared" si="1"/>
        <v>8</v>
      </c>
      <c r="C12" s="143" t="s">
        <v>90</v>
      </c>
      <c r="D12" s="143" t="s">
        <v>89</v>
      </c>
      <c r="E12" s="137">
        <v>140</v>
      </c>
      <c r="F12" s="137">
        <f t="shared" si="2"/>
        <v>28</v>
      </c>
      <c r="G12" s="134">
        <v>6</v>
      </c>
      <c r="H12" s="134">
        <v>95</v>
      </c>
      <c r="I12" s="140"/>
      <c r="J12" s="138"/>
      <c r="K12" s="151"/>
      <c r="L12" s="151"/>
      <c r="M12" s="141">
        <v>3</v>
      </c>
      <c r="N12" s="141"/>
      <c r="O12" s="135">
        <f t="shared" si="3"/>
        <v>126</v>
      </c>
    </row>
    <row r="13" spans="1:15" ht="14.25" customHeight="1" thickBot="1">
      <c r="A13" s="142">
        <f t="shared" si="0"/>
        <v>9</v>
      </c>
      <c r="B13" s="148"/>
      <c r="C13" s="143" t="s">
        <v>119</v>
      </c>
      <c r="D13" s="143" t="s">
        <v>120</v>
      </c>
      <c r="E13" s="137">
        <v>0</v>
      </c>
      <c r="F13" s="137">
        <f t="shared" si="2"/>
        <v>0</v>
      </c>
      <c r="G13" s="134"/>
      <c r="H13" s="134"/>
      <c r="I13" s="138"/>
      <c r="J13" s="138"/>
      <c r="K13" s="152" t="s">
        <v>118</v>
      </c>
      <c r="L13" s="151">
        <v>120</v>
      </c>
      <c r="M13" s="141"/>
      <c r="N13" s="141"/>
      <c r="O13" s="135">
        <f t="shared" si="3"/>
        <v>120</v>
      </c>
    </row>
    <row r="14" spans="1:15" ht="14.25" customHeight="1" thickBot="1">
      <c r="A14" s="142">
        <f t="shared" si="0"/>
        <v>10</v>
      </c>
      <c r="B14" s="144">
        <f>RANK($O14,$O$5:$O$104)</f>
        <v>10</v>
      </c>
      <c r="C14" s="143" t="s">
        <v>91</v>
      </c>
      <c r="D14" s="143" t="s">
        <v>89</v>
      </c>
      <c r="E14" s="137">
        <v>130</v>
      </c>
      <c r="F14" s="137">
        <f t="shared" si="2"/>
        <v>26</v>
      </c>
      <c r="G14" s="134">
        <v>7</v>
      </c>
      <c r="H14" s="134">
        <v>90</v>
      </c>
      <c r="I14" s="138"/>
      <c r="J14" s="138"/>
      <c r="K14" s="151"/>
      <c r="L14" s="151"/>
      <c r="M14" s="141"/>
      <c r="N14" s="141"/>
      <c r="O14" s="135">
        <f t="shared" si="3"/>
        <v>116</v>
      </c>
    </row>
    <row r="15" spans="1:15" ht="14.25" customHeight="1" thickBot="1">
      <c r="A15" s="142">
        <f t="shared" si="0"/>
        <v>11</v>
      </c>
      <c r="B15" s="144">
        <f>RANK($O15,$O$5:$O$104)</f>
        <v>11</v>
      </c>
      <c r="C15" s="143" t="s">
        <v>93</v>
      </c>
      <c r="D15" s="143" t="s">
        <v>12</v>
      </c>
      <c r="E15" s="137">
        <v>90</v>
      </c>
      <c r="F15" s="137">
        <f t="shared" si="2"/>
        <v>18</v>
      </c>
      <c r="G15" s="134">
        <v>9</v>
      </c>
      <c r="H15" s="134">
        <v>80</v>
      </c>
      <c r="I15" s="138"/>
      <c r="J15" s="138"/>
      <c r="K15" s="151"/>
      <c r="L15" s="151"/>
      <c r="M15" s="141"/>
      <c r="N15" s="141"/>
      <c r="O15" s="135">
        <f t="shared" si="3"/>
        <v>98</v>
      </c>
    </row>
    <row r="16" spans="1:15" ht="14.25" customHeight="1" thickBot="1">
      <c r="A16" s="142">
        <f t="shared" si="0"/>
        <v>12</v>
      </c>
      <c r="B16" s="144">
        <f>RANK($O16,$O$5:$O$104)</f>
        <v>12</v>
      </c>
      <c r="C16" s="143" t="s">
        <v>113</v>
      </c>
      <c r="D16" s="143" t="s">
        <v>89</v>
      </c>
      <c r="E16" s="137"/>
      <c r="F16" s="137">
        <f t="shared" si="2"/>
        <v>0</v>
      </c>
      <c r="G16" s="134">
        <v>8</v>
      </c>
      <c r="H16" s="134">
        <v>85</v>
      </c>
      <c r="I16" s="138"/>
      <c r="J16" s="138"/>
      <c r="K16" s="151"/>
      <c r="L16" s="151"/>
      <c r="M16" s="141"/>
      <c r="N16" s="141"/>
      <c r="O16" s="135">
        <f t="shared" si="3"/>
        <v>85</v>
      </c>
    </row>
    <row r="17" spans="1:15" ht="14.25" customHeight="1" thickBot="1">
      <c r="A17" s="142">
        <f t="shared" si="0"/>
        <v>13</v>
      </c>
      <c r="B17" s="144">
        <f>RANK($O17,$O$5:$O$104)</f>
        <v>13</v>
      </c>
      <c r="C17" s="143" t="s">
        <v>114</v>
      </c>
      <c r="D17" s="143" t="s">
        <v>12</v>
      </c>
      <c r="E17" s="137"/>
      <c r="F17" s="137">
        <f t="shared" si="2"/>
        <v>0</v>
      </c>
      <c r="G17" s="134">
        <v>10</v>
      </c>
      <c r="H17" s="134">
        <v>75</v>
      </c>
      <c r="I17" s="138"/>
      <c r="J17" s="138"/>
      <c r="K17" s="151"/>
      <c r="L17" s="151"/>
      <c r="M17" s="141"/>
      <c r="N17" s="141"/>
      <c r="O17" s="135">
        <f t="shared" si="3"/>
        <v>75</v>
      </c>
    </row>
    <row r="18" spans="1:15" ht="14.25" customHeight="1" thickBot="1">
      <c r="A18" s="142">
        <f t="shared" si="0"/>
        <v>14</v>
      </c>
      <c r="B18" s="148"/>
      <c r="C18" s="143" t="s">
        <v>122</v>
      </c>
      <c r="D18" s="143" t="s">
        <v>123</v>
      </c>
      <c r="E18" s="137"/>
      <c r="F18" s="137">
        <f t="shared" si="2"/>
        <v>0</v>
      </c>
      <c r="G18" s="134"/>
      <c r="H18" s="134"/>
      <c r="I18" s="138"/>
      <c r="J18" s="138"/>
      <c r="K18" s="152" t="s">
        <v>121</v>
      </c>
      <c r="L18" s="151">
        <v>60</v>
      </c>
      <c r="M18" s="141"/>
      <c r="N18" s="141"/>
      <c r="O18" s="135">
        <f t="shared" si="3"/>
        <v>60</v>
      </c>
    </row>
    <row r="19" spans="1:15" ht="14.25" customHeight="1" thickBot="1">
      <c r="A19" s="142">
        <f t="shared" si="0"/>
        <v>15</v>
      </c>
      <c r="B19" s="144">
        <f>RANK($O19,$O$5:$O$104)</f>
        <v>15</v>
      </c>
      <c r="C19" s="143" t="s">
        <v>63</v>
      </c>
      <c r="D19" s="143" t="s">
        <v>9</v>
      </c>
      <c r="E19" s="137">
        <v>199</v>
      </c>
      <c r="F19" s="137">
        <f t="shared" si="2"/>
        <v>39.799999999999997</v>
      </c>
      <c r="G19" s="134"/>
      <c r="H19" s="134"/>
      <c r="I19" s="138"/>
      <c r="J19" s="138"/>
      <c r="K19" s="151"/>
      <c r="L19" s="151"/>
      <c r="M19" s="141"/>
      <c r="N19" s="141"/>
      <c r="O19" s="135">
        <f t="shared" si="3"/>
        <v>39.799999999999997</v>
      </c>
    </row>
    <row r="20" spans="1:15" ht="14.25" customHeight="1" thickBot="1">
      <c r="A20" s="142">
        <f t="shared" si="0"/>
        <v>16</v>
      </c>
      <c r="B20" s="144">
        <f>RANK($O20,$O$5:$O$104)</f>
        <v>16</v>
      </c>
      <c r="C20" s="143" t="s">
        <v>88</v>
      </c>
      <c r="D20" s="143" t="s">
        <v>89</v>
      </c>
      <c r="E20" s="137">
        <v>145</v>
      </c>
      <c r="F20" s="137">
        <f t="shared" si="2"/>
        <v>29</v>
      </c>
      <c r="G20" s="134"/>
      <c r="H20" s="134"/>
      <c r="I20" s="140"/>
      <c r="J20" s="138"/>
      <c r="K20" s="151"/>
      <c r="L20" s="151"/>
      <c r="M20" s="141"/>
      <c r="N20" s="141"/>
      <c r="O20" s="135">
        <f t="shared" si="3"/>
        <v>29</v>
      </c>
    </row>
    <row r="21" spans="1:15" ht="14.25" customHeight="1" thickBot="1">
      <c r="A21" s="142">
        <f t="shared" si="0"/>
        <v>17</v>
      </c>
      <c r="B21" s="144">
        <f>RANK($O21,$O$5:$O$104)</f>
        <v>17</v>
      </c>
      <c r="C21" s="143" t="s">
        <v>92</v>
      </c>
      <c r="D21" s="143" t="s">
        <v>89</v>
      </c>
      <c r="E21" s="137">
        <v>125</v>
      </c>
      <c r="F21" s="137">
        <f t="shared" si="2"/>
        <v>25</v>
      </c>
      <c r="G21" s="134"/>
      <c r="H21" s="134"/>
      <c r="I21" s="138"/>
      <c r="J21" s="138"/>
      <c r="K21" s="151"/>
      <c r="L21" s="151"/>
      <c r="M21" s="141"/>
      <c r="N21" s="141"/>
      <c r="O21" s="135">
        <f t="shared" si="3"/>
        <v>25</v>
      </c>
    </row>
    <row r="22" spans="1:15" ht="14.25" customHeight="1" thickBot="1">
      <c r="A22" s="142">
        <f t="shared" si="0"/>
        <v>18</v>
      </c>
      <c r="B22" s="144">
        <f>RANK($O22,$O$5:$O$104)</f>
        <v>18</v>
      </c>
      <c r="C22" s="143" t="s">
        <v>94</v>
      </c>
      <c r="D22" s="143" t="s">
        <v>9</v>
      </c>
      <c r="E22" s="137">
        <v>70</v>
      </c>
      <c r="F22" s="137">
        <f t="shared" si="2"/>
        <v>14</v>
      </c>
      <c r="G22" s="134"/>
      <c r="H22" s="134"/>
      <c r="I22" s="138"/>
      <c r="J22" s="138"/>
      <c r="K22" s="151"/>
      <c r="L22" s="151"/>
      <c r="M22" s="141"/>
      <c r="N22" s="141"/>
      <c r="O22" s="135">
        <f t="shared" si="3"/>
        <v>14</v>
      </c>
    </row>
    <row r="23" spans="1:15" ht="14.25" customHeight="1" thickBot="1">
      <c r="A23" s="142">
        <f t="shared" si="0"/>
        <v>19</v>
      </c>
      <c r="B23" s="148">
        <v>17</v>
      </c>
      <c r="C23" s="143" t="s">
        <v>115</v>
      </c>
      <c r="D23" s="143" t="s">
        <v>8</v>
      </c>
      <c r="E23" s="137"/>
      <c r="F23" s="137">
        <f t="shared" si="2"/>
        <v>0</v>
      </c>
      <c r="G23" s="134"/>
      <c r="H23" s="134"/>
      <c r="I23" s="138"/>
      <c r="J23" s="138"/>
      <c r="K23" s="151"/>
      <c r="L23" s="151"/>
      <c r="M23" s="141">
        <v>12</v>
      </c>
      <c r="N23" s="141"/>
      <c r="O23" s="135">
        <f t="shared" si="3"/>
        <v>12</v>
      </c>
    </row>
    <row r="24" spans="1:15" ht="14.25" customHeight="1" thickBot="1">
      <c r="A24" s="142">
        <f t="shared" si="0"/>
        <v>20</v>
      </c>
      <c r="B24" s="144">
        <f t="shared" ref="B24:B39" si="4">RANK($O24,$O$5:$O$104)</f>
        <v>20</v>
      </c>
      <c r="C24" s="143" t="s">
        <v>97</v>
      </c>
      <c r="D24" s="143" t="s">
        <v>12</v>
      </c>
      <c r="E24" s="137">
        <v>40</v>
      </c>
      <c r="F24" s="137">
        <f t="shared" si="2"/>
        <v>8</v>
      </c>
      <c r="G24" s="134"/>
      <c r="H24" s="134"/>
      <c r="I24" s="138"/>
      <c r="J24" s="138"/>
      <c r="K24" s="151"/>
      <c r="L24" s="151"/>
      <c r="M24" s="141"/>
      <c r="N24" s="141"/>
      <c r="O24" s="135">
        <f t="shared" si="3"/>
        <v>8</v>
      </c>
    </row>
    <row r="25" spans="1:15" ht="14.25" customHeight="1" thickBot="1">
      <c r="A25" s="142">
        <f t="shared" si="0"/>
        <v>21</v>
      </c>
      <c r="B25" s="144">
        <f t="shared" si="4"/>
        <v>20</v>
      </c>
      <c r="C25" s="143" t="s">
        <v>98</v>
      </c>
      <c r="D25" s="143"/>
      <c r="E25" s="137">
        <v>40</v>
      </c>
      <c r="F25" s="137">
        <f t="shared" si="2"/>
        <v>8</v>
      </c>
      <c r="G25" s="134"/>
      <c r="H25" s="134"/>
      <c r="I25" s="138"/>
      <c r="J25" s="138"/>
      <c r="K25" s="151"/>
      <c r="L25" s="151"/>
      <c r="M25" s="141"/>
      <c r="N25" s="141"/>
      <c r="O25" s="135">
        <f t="shared" si="3"/>
        <v>8</v>
      </c>
    </row>
    <row r="26" spans="1:15" ht="14.25" customHeight="1" thickBot="1">
      <c r="A26" s="142">
        <f t="shared" si="0"/>
        <v>22</v>
      </c>
      <c r="B26" s="144">
        <f t="shared" si="4"/>
        <v>20</v>
      </c>
      <c r="C26" s="143" t="s">
        <v>99</v>
      </c>
      <c r="D26" s="143"/>
      <c r="E26" s="137">
        <v>40</v>
      </c>
      <c r="F26" s="137">
        <f t="shared" si="2"/>
        <v>8</v>
      </c>
      <c r="G26" s="134"/>
      <c r="H26" s="134"/>
      <c r="I26" s="138"/>
      <c r="J26" s="138"/>
      <c r="K26" s="151"/>
      <c r="L26" s="151"/>
      <c r="M26" s="141"/>
      <c r="N26" s="141"/>
      <c r="O26" s="135">
        <f t="shared" si="3"/>
        <v>8</v>
      </c>
    </row>
    <row r="27" spans="1:15" ht="14.25" customHeight="1" thickBot="1">
      <c r="A27" s="142">
        <f t="shared" si="0"/>
        <v>23</v>
      </c>
      <c r="B27" s="144">
        <f t="shared" si="4"/>
        <v>20</v>
      </c>
      <c r="C27" s="143" t="s">
        <v>100</v>
      </c>
      <c r="D27" s="143"/>
      <c r="E27" s="137">
        <v>40</v>
      </c>
      <c r="F27" s="137">
        <f t="shared" si="2"/>
        <v>8</v>
      </c>
      <c r="G27" s="134"/>
      <c r="H27" s="134"/>
      <c r="I27" s="138"/>
      <c r="J27" s="138"/>
      <c r="K27" s="151"/>
      <c r="L27" s="151"/>
      <c r="M27" s="141"/>
      <c r="N27" s="141"/>
      <c r="O27" s="135">
        <f t="shared" si="3"/>
        <v>8</v>
      </c>
    </row>
    <row r="28" spans="1:15" ht="14.25" customHeight="1" thickBot="1">
      <c r="A28" s="142">
        <f t="shared" si="0"/>
        <v>24</v>
      </c>
      <c r="B28" s="144">
        <f t="shared" si="4"/>
        <v>20</v>
      </c>
      <c r="C28" s="143" t="s">
        <v>101</v>
      </c>
      <c r="D28" s="143"/>
      <c r="E28" s="137">
        <v>40</v>
      </c>
      <c r="F28" s="137">
        <f t="shared" si="2"/>
        <v>8</v>
      </c>
      <c r="G28" s="134"/>
      <c r="H28" s="134"/>
      <c r="I28" s="138"/>
      <c r="J28" s="138"/>
      <c r="K28" s="151"/>
      <c r="L28" s="151"/>
      <c r="M28" s="141"/>
      <c r="N28" s="141"/>
      <c r="O28" s="135">
        <f t="shared" si="3"/>
        <v>8</v>
      </c>
    </row>
    <row r="29" spans="1:15" ht="14.25" customHeight="1" thickBot="1">
      <c r="A29" s="142">
        <f t="shared" si="0"/>
        <v>25</v>
      </c>
      <c r="B29" s="144">
        <f t="shared" si="4"/>
        <v>20</v>
      </c>
      <c r="C29" s="143" t="s">
        <v>102</v>
      </c>
      <c r="D29" s="143"/>
      <c r="E29" s="137">
        <v>40</v>
      </c>
      <c r="F29" s="137">
        <f t="shared" si="2"/>
        <v>8</v>
      </c>
      <c r="G29" s="134"/>
      <c r="H29" s="134"/>
      <c r="I29" s="138"/>
      <c r="J29" s="138"/>
      <c r="K29" s="151"/>
      <c r="L29" s="151"/>
      <c r="M29" s="141"/>
      <c r="N29" s="141"/>
      <c r="O29" s="135">
        <f t="shared" si="3"/>
        <v>8</v>
      </c>
    </row>
    <row r="30" spans="1:15" ht="14.25" customHeight="1" thickBot="1">
      <c r="A30" s="142">
        <f t="shared" si="0"/>
        <v>26</v>
      </c>
      <c r="B30" s="144">
        <f t="shared" si="4"/>
        <v>20</v>
      </c>
      <c r="C30" s="143" t="s">
        <v>103</v>
      </c>
      <c r="D30" s="143"/>
      <c r="E30" s="137">
        <v>40</v>
      </c>
      <c r="F30" s="137">
        <f t="shared" si="2"/>
        <v>8</v>
      </c>
      <c r="G30" s="134"/>
      <c r="H30" s="134"/>
      <c r="I30" s="138"/>
      <c r="J30" s="138"/>
      <c r="K30" s="151"/>
      <c r="L30" s="151"/>
      <c r="M30" s="141"/>
      <c r="N30" s="141"/>
      <c r="O30" s="135">
        <f t="shared" si="3"/>
        <v>8</v>
      </c>
    </row>
    <row r="31" spans="1:15" ht="14.25" customHeight="1" thickBot="1">
      <c r="A31" s="142">
        <f t="shared" si="0"/>
        <v>27</v>
      </c>
      <c r="B31" s="144">
        <f t="shared" si="4"/>
        <v>20</v>
      </c>
      <c r="C31" s="143" t="s">
        <v>104</v>
      </c>
      <c r="D31" s="143"/>
      <c r="E31" s="137">
        <v>40</v>
      </c>
      <c r="F31" s="137">
        <f t="shared" si="2"/>
        <v>8</v>
      </c>
      <c r="G31" s="134"/>
      <c r="H31" s="134"/>
      <c r="I31" s="138"/>
      <c r="J31" s="138"/>
      <c r="K31" s="151"/>
      <c r="L31" s="151"/>
      <c r="M31" s="141"/>
      <c r="N31" s="141"/>
      <c r="O31" s="135">
        <f t="shared" si="3"/>
        <v>8</v>
      </c>
    </row>
    <row r="32" spans="1:15" ht="14.25" customHeight="1" thickBot="1">
      <c r="A32" s="142">
        <f t="shared" si="0"/>
        <v>28</v>
      </c>
      <c r="B32" s="144">
        <f t="shared" si="4"/>
        <v>28</v>
      </c>
      <c r="C32" s="143" t="s">
        <v>25</v>
      </c>
      <c r="D32" s="143" t="s">
        <v>19</v>
      </c>
      <c r="E32" s="137">
        <v>20</v>
      </c>
      <c r="F32" s="137">
        <f t="shared" si="2"/>
        <v>4</v>
      </c>
      <c r="G32" s="134"/>
      <c r="H32" s="134"/>
      <c r="I32" s="138"/>
      <c r="J32" s="138"/>
      <c r="K32" s="151"/>
      <c r="L32" s="151"/>
      <c r="M32" s="141"/>
      <c r="N32" s="141"/>
      <c r="O32" s="135">
        <f t="shared" si="3"/>
        <v>4</v>
      </c>
    </row>
    <row r="33" spans="1:15" ht="14.25" customHeight="1" thickBot="1">
      <c r="A33" s="142">
        <f t="shared" si="0"/>
        <v>29</v>
      </c>
      <c r="B33" s="144">
        <f t="shared" si="4"/>
        <v>29</v>
      </c>
      <c r="C33" s="143" t="s">
        <v>40</v>
      </c>
      <c r="D33" s="143" t="s">
        <v>12</v>
      </c>
      <c r="E33" s="137">
        <v>18</v>
      </c>
      <c r="F33" s="137">
        <f t="shared" si="2"/>
        <v>3.6</v>
      </c>
      <c r="G33" s="134"/>
      <c r="H33" s="134"/>
      <c r="I33" s="138"/>
      <c r="J33" s="138"/>
      <c r="K33" s="151"/>
      <c r="L33" s="151"/>
      <c r="M33" s="141"/>
      <c r="N33" s="141"/>
      <c r="O33" s="135">
        <f t="shared" si="3"/>
        <v>3.6</v>
      </c>
    </row>
    <row r="34" spans="1:15" ht="14.25" customHeight="1" thickBot="1">
      <c r="A34" s="142">
        <f t="shared" si="0"/>
        <v>30</v>
      </c>
      <c r="B34" s="144">
        <f t="shared" si="4"/>
        <v>30</v>
      </c>
      <c r="C34" s="143" t="s">
        <v>67</v>
      </c>
      <c r="D34" s="143" t="s">
        <v>9</v>
      </c>
      <c r="E34" s="137">
        <v>14</v>
      </c>
      <c r="F34" s="137">
        <f t="shared" si="2"/>
        <v>2.8</v>
      </c>
      <c r="G34" s="134"/>
      <c r="H34" s="134"/>
      <c r="I34" s="138"/>
      <c r="J34" s="138"/>
      <c r="K34" s="151"/>
      <c r="L34" s="151"/>
      <c r="M34" s="141"/>
      <c r="N34" s="141"/>
      <c r="O34" s="135">
        <f t="shared" si="3"/>
        <v>2.8</v>
      </c>
    </row>
    <row r="35" spans="1:15" ht="14.25" customHeight="1" thickBot="1">
      <c r="A35" s="142">
        <f t="shared" si="0"/>
        <v>31</v>
      </c>
      <c r="B35" s="144">
        <f t="shared" si="4"/>
        <v>31</v>
      </c>
      <c r="C35" s="143" t="s">
        <v>15</v>
      </c>
      <c r="D35" s="143" t="s">
        <v>14</v>
      </c>
      <c r="E35" s="137">
        <v>6</v>
      </c>
      <c r="F35" s="137">
        <f t="shared" si="2"/>
        <v>1.2</v>
      </c>
      <c r="G35" s="134"/>
      <c r="H35" s="134"/>
      <c r="I35" s="138"/>
      <c r="J35" s="138"/>
      <c r="K35" s="151"/>
      <c r="L35" s="151"/>
      <c r="M35" s="141"/>
      <c r="N35" s="141"/>
      <c r="O35" s="135">
        <f t="shared" si="3"/>
        <v>1.2</v>
      </c>
    </row>
    <row r="36" spans="1:15" ht="14.25" customHeight="1" thickBot="1">
      <c r="A36" s="142">
        <f t="shared" si="0"/>
        <v>32</v>
      </c>
      <c r="B36" s="144">
        <f t="shared" si="4"/>
        <v>32</v>
      </c>
      <c r="C36" s="143" t="s">
        <v>32</v>
      </c>
      <c r="D36" s="143" t="s">
        <v>14</v>
      </c>
      <c r="E36" s="137">
        <v>5</v>
      </c>
      <c r="F36" s="137">
        <f t="shared" si="2"/>
        <v>1</v>
      </c>
      <c r="G36" s="134"/>
      <c r="H36" s="134"/>
      <c r="I36" s="138"/>
      <c r="J36" s="138"/>
      <c r="K36" s="151"/>
      <c r="L36" s="151"/>
      <c r="M36" s="141"/>
      <c r="N36" s="141"/>
      <c r="O36" s="135">
        <f t="shared" si="3"/>
        <v>1</v>
      </c>
    </row>
    <row r="37" spans="1:15" ht="14.25" customHeight="1" thickBot="1">
      <c r="A37" s="142">
        <f t="shared" ref="A37:A68" si="5">A36+1</f>
        <v>33</v>
      </c>
      <c r="B37" s="149">
        <f t="shared" si="4"/>
        <v>33</v>
      </c>
      <c r="C37" s="143" t="s">
        <v>81</v>
      </c>
      <c r="D37" s="143" t="s">
        <v>85</v>
      </c>
      <c r="E37" s="137">
        <v>4</v>
      </c>
      <c r="F37" s="137">
        <f t="shared" ref="F37:F68" si="6">E37*20/100</f>
        <v>0.8</v>
      </c>
      <c r="G37" s="134"/>
      <c r="H37" s="134"/>
      <c r="I37" s="138"/>
      <c r="J37" s="138"/>
      <c r="K37" s="151"/>
      <c r="L37" s="151"/>
      <c r="M37" s="141"/>
      <c r="N37" s="141"/>
      <c r="O37" s="135">
        <f t="shared" si="3"/>
        <v>0.8</v>
      </c>
    </row>
    <row r="38" spans="1:15" ht="14.25" customHeight="1" thickBot="1">
      <c r="A38" s="142">
        <f t="shared" si="5"/>
        <v>34</v>
      </c>
      <c r="B38" s="149">
        <f t="shared" si="4"/>
        <v>34</v>
      </c>
      <c r="C38" s="143" t="s">
        <v>26</v>
      </c>
      <c r="D38" s="143" t="s">
        <v>27</v>
      </c>
      <c r="E38" s="137">
        <v>0</v>
      </c>
      <c r="F38" s="137">
        <f t="shared" si="6"/>
        <v>0</v>
      </c>
      <c r="G38" s="134"/>
      <c r="H38" s="134"/>
      <c r="I38" s="138"/>
      <c r="J38" s="138"/>
      <c r="K38" s="151"/>
      <c r="L38" s="151"/>
      <c r="M38" s="141"/>
      <c r="N38" s="141"/>
      <c r="O38" s="135">
        <f t="shared" si="3"/>
        <v>0</v>
      </c>
    </row>
    <row r="39" spans="1:15" ht="14.25" customHeight="1" thickBot="1">
      <c r="A39" s="142">
        <f t="shared" si="5"/>
        <v>35</v>
      </c>
      <c r="B39" s="149">
        <f t="shared" si="4"/>
        <v>34</v>
      </c>
      <c r="C39" s="143" t="s">
        <v>28</v>
      </c>
      <c r="D39" s="143" t="s">
        <v>27</v>
      </c>
      <c r="E39" s="137">
        <v>0</v>
      </c>
      <c r="F39" s="137">
        <f t="shared" si="6"/>
        <v>0</v>
      </c>
      <c r="G39" s="134"/>
      <c r="H39" s="134"/>
      <c r="I39" s="138"/>
      <c r="J39" s="138"/>
      <c r="K39" s="151"/>
      <c r="L39" s="151"/>
      <c r="M39" s="141"/>
      <c r="N39" s="141"/>
      <c r="O39" s="135">
        <f t="shared" si="3"/>
        <v>0</v>
      </c>
    </row>
    <row r="40" spans="1:15" ht="14.25" customHeight="1" thickBot="1">
      <c r="A40" s="142">
        <f t="shared" si="5"/>
        <v>36</v>
      </c>
      <c r="B40" s="142"/>
      <c r="C40" s="143"/>
      <c r="D40" s="143"/>
      <c r="E40" s="137"/>
      <c r="F40" s="137">
        <f t="shared" si="6"/>
        <v>0</v>
      </c>
      <c r="G40" s="134"/>
      <c r="H40" s="134"/>
      <c r="I40" s="138"/>
      <c r="J40" s="138"/>
      <c r="K40" s="151"/>
      <c r="L40" s="151"/>
      <c r="M40" s="141"/>
      <c r="N40" s="141"/>
      <c r="O40" s="135">
        <f t="shared" ref="O40:O71" si="7">F40+H40+J40+M40+N40</f>
        <v>0</v>
      </c>
    </row>
    <row r="41" spans="1:15" ht="14.25" customHeight="1" thickBot="1">
      <c r="A41" s="142">
        <f t="shared" si="5"/>
        <v>37</v>
      </c>
      <c r="B41" s="142"/>
      <c r="C41" s="143"/>
      <c r="D41" s="143"/>
      <c r="E41" s="137"/>
      <c r="F41" s="137">
        <f t="shared" si="6"/>
        <v>0</v>
      </c>
      <c r="G41" s="134"/>
      <c r="H41" s="134"/>
      <c r="I41" s="138"/>
      <c r="J41" s="138"/>
      <c r="K41" s="151"/>
      <c r="L41" s="151"/>
      <c r="M41" s="141"/>
      <c r="N41" s="141"/>
      <c r="O41" s="135">
        <f t="shared" si="7"/>
        <v>0</v>
      </c>
    </row>
    <row r="42" spans="1:15" ht="14.25" customHeight="1" thickBot="1">
      <c r="A42" s="142">
        <f t="shared" si="5"/>
        <v>38</v>
      </c>
      <c r="B42" s="142"/>
      <c r="C42" s="143"/>
      <c r="D42" s="143"/>
      <c r="E42" s="137"/>
      <c r="F42" s="137">
        <f t="shared" si="6"/>
        <v>0</v>
      </c>
      <c r="G42" s="134"/>
      <c r="H42" s="134"/>
      <c r="I42" s="138"/>
      <c r="J42" s="138"/>
      <c r="K42" s="151"/>
      <c r="L42" s="151"/>
      <c r="M42" s="141"/>
      <c r="N42" s="141"/>
      <c r="O42" s="135">
        <f t="shared" si="7"/>
        <v>0</v>
      </c>
    </row>
    <row r="43" spans="1:15" ht="14.25" customHeight="1" thickBot="1">
      <c r="A43" s="142">
        <f t="shared" si="5"/>
        <v>39</v>
      </c>
      <c r="B43" s="142"/>
      <c r="C43" s="143"/>
      <c r="D43" s="143"/>
      <c r="E43" s="137"/>
      <c r="F43" s="137">
        <f t="shared" si="6"/>
        <v>0</v>
      </c>
      <c r="G43" s="134"/>
      <c r="H43" s="134"/>
      <c r="I43" s="138"/>
      <c r="J43" s="138"/>
      <c r="K43" s="151"/>
      <c r="L43" s="151"/>
      <c r="M43" s="141"/>
      <c r="N43" s="141"/>
      <c r="O43" s="135">
        <f t="shared" si="7"/>
        <v>0</v>
      </c>
    </row>
    <row r="44" spans="1:15" ht="15.75" thickBot="1">
      <c r="A44" s="142">
        <f t="shared" si="5"/>
        <v>40</v>
      </c>
      <c r="B44" s="142"/>
      <c r="C44" s="143"/>
      <c r="D44" s="143"/>
      <c r="E44" s="137"/>
      <c r="F44" s="137">
        <f t="shared" si="6"/>
        <v>0</v>
      </c>
      <c r="G44" s="134"/>
      <c r="H44" s="134"/>
      <c r="I44" s="138"/>
      <c r="J44" s="138"/>
      <c r="K44" s="151"/>
      <c r="L44" s="151"/>
      <c r="M44" s="141"/>
      <c r="N44" s="141"/>
      <c r="O44" s="135">
        <f t="shared" si="7"/>
        <v>0</v>
      </c>
    </row>
    <row r="45" spans="1:15" ht="15.75" thickBot="1">
      <c r="A45" s="142">
        <f t="shared" si="5"/>
        <v>41</v>
      </c>
      <c r="B45" s="142"/>
      <c r="C45" s="143"/>
      <c r="D45" s="143"/>
      <c r="E45" s="137"/>
      <c r="F45" s="137">
        <f t="shared" si="6"/>
        <v>0</v>
      </c>
      <c r="G45" s="134"/>
      <c r="H45" s="134"/>
      <c r="I45" s="138"/>
      <c r="J45" s="138"/>
      <c r="K45" s="151"/>
      <c r="L45" s="151"/>
      <c r="M45" s="141"/>
      <c r="N45" s="141"/>
      <c r="O45" s="135">
        <f t="shared" si="7"/>
        <v>0</v>
      </c>
    </row>
    <row r="46" spans="1:15" ht="15.75" thickBot="1">
      <c r="A46" s="142">
        <f t="shared" si="5"/>
        <v>42</v>
      </c>
      <c r="B46" s="142"/>
      <c r="C46" s="143"/>
      <c r="D46" s="143"/>
      <c r="E46" s="137"/>
      <c r="F46" s="137">
        <f t="shared" si="6"/>
        <v>0</v>
      </c>
      <c r="G46" s="134"/>
      <c r="H46" s="134"/>
      <c r="I46" s="138"/>
      <c r="J46" s="138"/>
      <c r="K46" s="151"/>
      <c r="L46" s="151"/>
      <c r="M46" s="141"/>
      <c r="N46" s="141"/>
      <c r="O46" s="135">
        <f t="shared" si="7"/>
        <v>0</v>
      </c>
    </row>
    <row r="47" spans="1:15" ht="15.75" thickBot="1">
      <c r="A47" s="142">
        <f t="shared" si="5"/>
        <v>43</v>
      </c>
      <c r="B47" s="142"/>
      <c r="C47" s="143"/>
      <c r="D47" s="143"/>
      <c r="E47" s="137"/>
      <c r="F47" s="137">
        <f t="shared" si="6"/>
        <v>0</v>
      </c>
      <c r="G47" s="134"/>
      <c r="H47" s="134"/>
      <c r="I47" s="138"/>
      <c r="J47" s="138"/>
      <c r="K47" s="151"/>
      <c r="L47" s="151"/>
      <c r="M47" s="141"/>
      <c r="N47" s="141"/>
      <c r="O47" s="135">
        <f t="shared" si="7"/>
        <v>0</v>
      </c>
    </row>
    <row r="48" spans="1:15" ht="15.75" thickBot="1">
      <c r="A48" s="142">
        <f t="shared" si="5"/>
        <v>44</v>
      </c>
      <c r="B48" s="142"/>
      <c r="C48" s="143"/>
      <c r="D48" s="143"/>
      <c r="E48" s="137"/>
      <c r="F48" s="137">
        <f t="shared" si="6"/>
        <v>0</v>
      </c>
      <c r="G48" s="134"/>
      <c r="H48" s="134"/>
      <c r="I48" s="138"/>
      <c r="J48" s="138"/>
      <c r="K48" s="151"/>
      <c r="L48" s="151"/>
      <c r="M48" s="141"/>
      <c r="N48" s="141"/>
      <c r="O48" s="135">
        <f t="shared" si="7"/>
        <v>0</v>
      </c>
    </row>
    <row r="49" spans="1:15" ht="15.75" thickBot="1">
      <c r="A49" s="142">
        <f t="shared" si="5"/>
        <v>45</v>
      </c>
      <c r="B49" s="142"/>
      <c r="C49" s="143"/>
      <c r="D49" s="143"/>
      <c r="E49" s="137"/>
      <c r="F49" s="137">
        <f t="shared" si="6"/>
        <v>0</v>
      </c>
      <c r="G49" s="134"/>
      <c r="H49" s="134"/>
      <c r="I49" s="138"/>
      <c r="J49" s="138"/>
      <c r="K49" s="151"/>
      <c r="L49" s="151"/>
      <c r="M49" s="141"/>
      <c r="N49" s="141"/>
      <c r="O49" s="135">
        <f t="shared" si="7"/>
        <v>0</v>
      </c>
    </row>
    <row r="50" spans="1:15" ht="15.75" thickBot="1">
      <c r="A50" s="142">
        <f t="shared" si="5"/>
        <v>46</v>
      </c>
      <c r="B50" s="142"/>
      <c r="C50" s="143"/>
      <c r="D50" s="143"/>
      <c r="E50" s="137"/>
      <c r="F50" s="137">
        <f t="shared" si="6"/>
        <v>0</v>
      </c>
      <c r="G50" s="134"/>
      <c r="H50" s="134"/>
      <c r="I50" s="138"/>
      <c r="J50" s="138"/>
      <c r="K50" s="151"/>
      <c r="L50" s="151"/>
      <c r="M50" s="141"/>
      <c r="N50" s="141"/>
      <c r="O50" s="135">
        <f t="shared" si="7"/>
        <v>0</v>
      </c>
    </row>
    <row r="51" spans="1:15" ht="15.75" thickBot="1">
      <c r="A51" s="142">
        <f t="shared" si="5"/>
        <v>47</v>
      </c>
      <c r="B51" s="142"/>
      <c r="C51" s="143"/>
      <c r="D51" s="143"/>
      <c r="E51" s="137"/>
      <c r="F51" s="137">
        <f t="shared" si="6"/>
        <v>0</v>
      </c>
      <c r="G51" s="134"/>
      <c r="H51" s="134"/>
      <c r="I51" s="138"/>
      <c r="J51" s="138"/>
      <c r="K51" s="151"/>
      <c r="L51" s="151"/>
      <c r="M51" s="141"/>
      <c r="N51" s="141"/>
      <c r="O51" s="135">
        <f t="shared" si="7"/>
        <v>0</v>
      </c>
    </row>
    <row r="52" spans="1:15" ht="15.75" thickBot="1">
      <c r="A52" s="142">
        <f t="shared" si="5"/>
        <v>48</v>
      </c>
      <c r="B52" s="142"/>
      <c r="C52" s="143"/>
      <c r="D52" s="143"/>
      <c r="E52" s="137"/>
      <c r="F52" s="137">
        <f t="shared" si="6"/>
        <v>0</v>
      </c>
      <c r="G52" s="134"/>
      <c r="H52" s="134"/>
      <c r="I52" s="138"/>
      <c r="J52" s="138"/>
      <c r="K52" s="151"/>
      <c r="L52" s="151"/>
      <c r="M52" s="141"/>
      <c r="N52" s="141"/>
      <c r="O52" s="135">
        <f t="shared" si="7"/>
        <v>0</v>
      </c>
    </row>
    <row r="53" spans="1:15" ht="15.75" thickBot="1">
      <c r="A53" s="142">
        <f t="shared" si="5"/>
        <v>49</v>
      </c>
      <c r="B53" s="142"/>
      <c r="C53" s="143"/>
      <c r="D53" s="143"/>
      <c r="E53" s="137"/>
      <c r="F53" s="137">
        <f t="shared" si="6"/>
        <v>0</v>
      </c>
      <c r="G53" s="134"/>
      <c r="H53" s="134"/>
      <c r="I53" s="138"/>
      <c r="J53" s="138"/>
      <c r="K53" s="151"/>
      <c r="L53" s="151"/>
      <c r="M53" s="141"/>
      <c r="N53" s="141"/>
      <c r="O53" s="135">
        <f t="shared" si="7"/>
        <v>0</v>
      </c>
    </row>
    <row r="54" spans="1:15" ht="15.75" thickBot="1">
      <c r="A54" s="142">
        <f t="shared" si="5"/>
        <v>50</v>
      </c>
      <c r="B54" s="142"/>
      <c r="C54" s="143"/>
      <c r="D54" s="143"/>
      <c r="E54" s="137"/>
      <c r="F54" s="137">
        <f t="shared" si="6"/>
        <v>0</v>
      </c>
      <c r="G54" s="134"/>
      <c r="H54" s="134"/>
      <c r="I54" s="138"/>
      <c r="J54" s="138"/>
      <c r="K54" s="151"/>
      <c r="L54" s="151"/>
      <c r="M54" s="141"/>
      <c r="N54" s="141"/>
      <c r="O54" s="135">
        <f t="shared" si="7"/>
        <v>0</v>
      </c>
    </row>
    <row r="55" spans="1:15" ht="15.75" thickBot="1">
      <c r="A55" s="142">
        <f t="shared" si="5"/>
        <v>51</v>
      </c>
      <c r="B55" s="142"/>
      <c r="C55" s="143"/>
      <c r="D55" s="143"/>
      <c r="E55" s="137"/>
      <c r="F55" s="137">
        <f t="shared" si="6"/>
        <v>0</v>
      </c>
      <c r="G55" s="134"/>
      <c r="H55" s="134"/>
      <c r="I55" s="138"/>
      <c r="J55" s="138"/>
      <c r="K55" s="151"/>
      <c r="L55" s="151"/>
      <c r="M55" s="141"/>
      <c r="N55" s="141"/>
      <c r="O55" s="135">
        <f t="shared" si="7"/>
        <v>0</v>
      </c>
    </row>
    <row r="56" spans="1:15" ht="15.75" thickBot="1">
      <c r="A56" s="142">
        <f t="shared" si="5"/>
        <v>52</v>
      </c>
      <c r="B56" s="142"/>
      <c r="C56" s="143"/>
      <c r="D56" s="143"/>
      <c r="E56" s="137"/>
      <c r="F56" s="137">
        <f t="shared" si="6"/>
        <v>0</v>
      </c>
      <c r="G56" s="134"/>
      <c r="H56" s="134"/>
      <c r="I56" s="138"/>
      <c r="J56" s="138"/>
      <c r="K56" s="151"/>
      <c r="L56" s="151"/>
      <c r="M56" s="141"/>
      <c r="N56" s="141"/>
      <c r="O56" s="135">
        <f t="shared" si="7"/>
        <v>0</v>
      </c>
    </row>
    <row r="57" spans="1:15" ht="15.75" thickBot="1">
      <c r="A57" s="142">
        <f t="shared" si="5"/>
        <v>53</v>
      </c>
      <c r="B57" s="142"/>
      <c r="C57" s="143"/>
      <c r="D57" s="143"/>
      <c r="E57" s="137"/>
      <c r="F57" s="137">
        <f t="shared" si="6"/>
        <v>0</v>
      </c>
      <c r="G57" s="134"/>
      <c r="H57" s="134"/>
      <c r="I57" s="138"/>
      <c r="J57" s="138"/>
      <c r="K57" s="151"/>
      <c r="L57" s="151"/>
      <c r="M57" s="141"/>
      <c r="N57" s="141"/>
      <c r="O57" s="135">
        <f t="shared" si="7"/>
        <v>0</v>
      </c>
    </row>
    <row r="58" spans="1:15" ht="15.75" thickBot="1">
      <c r="A58" s="142">
        <f t="shared" si="5"/>
        <v>54</v>
      </c>
      <c r="B58" s="142"/>
      <c r="C58" s="143"/>
      <c r="D58" s="143"/>
      <c r="E58" s="137"/>
      <c r="F58" s="137">
        <f t="shared" si="6"/>
        <v>0</v>
      </c>
      <c r="G58" s="134"/>
      <c r="H58" s="134"/>
      <c r="I58" s="138"/>
      <c r="J58" s="138"/>
      <c r="K58" s="151"/>
      <c r="L58" s="151"/>
      <c r="M58" s="141"/>
      <c r="N58" s="141"/>
      <c r="O58" s="135">
        <f t="shared" si="7"/>
        <v>0</v>
      </c>
    </row>
    <row r="59" spans="1:15" ht="15.75" thickBot="1">
      <c r="A59" s="142">
        <f t="shared" si="5"/>
        <v>55</v>
      </c>
      <c r="B59" s="142"/>
      <c r="C59" s="143"/>
      <c r="D59" s="143"/>
      <c r="E59" s="137"/>
      <c r="F59" s="137">
        <f t="shared" si="6"/>
        <v>0</v>
      </c>
      <c r="G59" s="134"/>
      <c r="H59" s="134"/>
      <c r="I59" s="138"/>
      <c r="J59" s="138"/>
      <c r="K59" s="151"/>
      <c r="L59" s="151"/>
      <c r="M59" s="141"/>
      <c r="N59" s="141"/>
      <c r="O59" s="135">
        <f t="shared" si="7"/>
        <v>0</v>
      </c>
    </row>
    <row r="60" spans="1:15" ht="15.75" thickBot="1">
      <c r="A60" s="142">
        <f t="shared" si="5"/>
        <v>56</v>
      </c>
      <c r="B60" s="142"/>
      <c r="C60" s="143"/>
      <c r="D60" s="143"/>
      <c r="E60" s="137"/>
      <c r="F60" s="137">
        <f t="shared" si="6"/>
        <v>0</v>
      </c>
      <c r="G60" s="134"/>
      <c r="H60" s="134"/>
      <c r="I60" s="138"/>
      <c r="J60" s="138"/>
      <c r="K60" s="151"/>
      <c r="L60" s="151"/>
      <c r="M60" s="141"/>
      <c r="N60" s="141"/>
      <c r="O60" s="135">
        <f t="shared" si="7"/>
        <v>0</v>
      </c>
    </row>
    <row r="61" spans="1:15" ht="15.75" thickBot="1">
      <c r="A61" s="142">
        <f t="shared" si="5"/>
        <v>57</v>
      </c>
      <c r="B61" s="142"/>
      <c r="C61" s="143"/>
      <c r="D61" s="143"/>
      <c r="E61" s="137"/>
      <c r="F61" s="137">
        <f t="shared" si="6"/>
        <v>0</v>
      </c>
      <c r="G61" s="134"/>
      <c r="H61" s="134"/>
      <c r="I61" s="138"/>
      <c r="J61" s="138"/>
      <c r="K61" s="151"/>
      <c r="L61" s="151"/>
      <c r="M61" s="141"/>
      <c r="N61" s="141"/>
      <c r="O61" s="135">
        <f t="shared" si="7"/>
        <v>0</v>
      </c>
    </row>
    <row r="62" spans="1:15" ht="15.75" thickBot="1">
      <c r="A62" s="142">
        <f t="shared" si="5"/>
        <v>58</v>
      </c>
      <c r="B62" s="142"/>
      <c r="C62" s="143"/>
      <c r="D62" s="143"/>
      <c r="E62" s="137"/>
      <c r="F62" s="137">
        <f t="shared" si="6"/>
        <v>0</v>
      </c>
      <c r="G62" s="134"/>
      <c r="H62" s="134"/>
      <c r="I62" s="138"/>
      <c r="J62" s="138"/>
      <c r="K62" s="151"/>
      <c r="L62" s="151"/>
      <c r="M62" s="141"/>
      <c r="N62" s="141"/>
      <c r="O62" s="135">
        <f t="shared" si="7"/>
        <v>0</v>
      </c>
    </row>
    <row r="63" spans="1:15" ht="15.75" thickBot="1">
      <c r="A63" s="142">
        <f t="shared" si="5"/>
        <v>59</v>
      </c>
      <c r="B63" s="142"/>
      <c r="C63" s="143"/>
      <c r="D63" s="143"/>
      <c r="E63" s="137"/>
      <c r="F63" s="137">
        <f t="shared" si="6"/>
        <v>0</v>
      </c>
      <c r="G63" s="134"/>
      <c r="H63" s="134"/>
      <c r="I63" s="138"/>
      <c r="J63" s="138"/>
      <c r="K63" s="151"/>
      <c r="L63" s="151"/>
      <c r="M63" s="141"/>
      <c r="N63" s="141"/>
      <c r="O63" s="135">
        <f t="shared" si="7"/>
        <v>0</v>
      </c>
    </row>
    <row r="64" spans="1:15" ht="15.75" thickBot="1">
      <c r="A64" s="142">
        <f t="shared" si="5"/>
        <v>60</v>
      </c>
      <c r="B64" s="142"/>
      <c r="C64" s="143"/>
      <c r="D64" s="143"/>
      <c r="E64" s="137"/>
      <c r="F64" s="137">
        <f t="shared" si="6"/>
        <v>0</v>
      </c>
      <c r="G64" s="134"/>
      <c r="H64" s="134"/>
      <c r="I64" s="138"/>
      <c r="J64" s="138"/>
      <c r="K64" s="151"/>
      <c r="L64" s="151"/>
      <c r="M64" s="141"/>
      <c r="N64" s="141"/>
      <c r="O64" s="135">
        <f t="shared" si="7"/>
        <v>0</v>
      </c>
    </row>
    <row r="65" spans="1:15" ht="15.75" thickBot="1">
      <c r="A65" s="142">
        <f t="shared" si="5"/>
        <v>61</v>
      </c>
      <c r="B65" s="142"/>
      <c r="C65" s="143"/>
      <c r="D65" s="143"/>
      <c r="E65" s="137"/>
      <c r="F65" s="137">
        <f t="shared" si="6"/>
        <v>0</v>
      </c>
      <c r="G65" s="134"/>
      <c r="H65" s="134"/>
      <c r="I65" s="138"/>
      <c r="J65" s="138"/>
      <c r="K65" s="151"/>
      <c r="L65" s="151"/>
      <c r="M65" s="141"/>
      <c r="N65" s="141"/>
      <c r="O65" s="135">
        <f t="shared" si="7"/>
        <v>0</v>
      </c>
    </row>
    <row r="66" spans="1:15" ht="15.75" thickBot="1">
      <c r="A66" s="142">
        <f t="shared" si="5"/>
        <v>62</v>
      </c>
      <c r="B66" s="142"/>
      <c r="C66" s="143"/>
      <c r="D66" s="143"/>
      <c r="E66" s="137"/>
      <c r="F66" s="137">
        <f t="shared" si="6"/>
        <v>0</v>
      </c>
      <c r="G66" s="134"/>
      <c r="H66" s="134"/>
      <c r="I66" s="138"/>
      <c r="J66" s="138"/>
      <c r="K66" s="151"/>
      <c r="L66" s="151"/>
      <c r="M66" s="141"/>
      <c r="N66" s="141"/>
      <c r="O66" s="135">
        <f t="shared" si="7"/>
        <v>0</v>
      </c>
    </row>
    <row r="67" spans="1:15" ht="15.75" thickBot="1">
      <c r="A67" s="142">
        <f t="shared" si="5"/>
        <v>63</v>
      </c>
      <c r="B67" s="142"/>
      <c r="C67" s="143"/>
      <c r="D67" s="143"/>
      <c r="E67" s="137"/>
      <c r="F67" s="137">
        <f t="shared" si="6"/>
        <v>0</v>
      </c>
      <c r="G67" s="134"/>
      <c r="H67" s="134"/>
      <c r="I67" s="138"/>
      <c r="J67" s="138"/>
      <c r="K67" s="151"/>
      <c r="L67" s="151"/>
      <c r="M67" s="141"/>
      <c r="N67" s="141"/>
      <c r="O67" s="135">
        <f t="shared" si="7"/>
        <v>0</v>
      </c>
    </row>
    <row r="68" spans="1:15" ht="15.75" thickBot="1">
      <c r="A68" s="142">
        <f t="shared" si="5"/>
        <v>64</v>
      </c>
      <c r="B68" s="142"/>
      <c r="C68" s="143"/>
      <c r="D68" s="143"/>
      <c r="E68" s="137"/>
      <c r="F68" s="137">
        <f t="shared" si="6"/>
        <v>0</v>
      </c>
      <c r="G68" s="134"/>
      <c r="H68" s="134"/>
      <c r="I68" s="138"/>
      <c r="J68" s="138"/>
      <c r="K68" s="151"/>
      <c r="L68" s="151"/>
      <c r="M68" s="141"/>
      <c r="N68" s="141"/>
      <c r="O68" s="135">
        <f t="shared" si="7"/>
        <v>0</v>
      </c>
    </row>
    <row r="69" spans="1:15" ht="15.75" thickBot="1">
      <c r="A69" s="142">
        <f t="shared" ref="A69:A104" si="8">A68+1</f>
        <v>65</v>
      </c>
      <c r="B69" s="142"/>
      <c r="C69" s="143"/>
      <c r="D69" s="143"/>
      <c r="E69" s="137"/>
      <c r="F69" s="137">
        <f t="shared" ref="F69:F100" si="9">E69*20/100</f>
        <v>0</v>
      </c>
      <c r="G69" s="134"/>
      <c r="H69" s="134"/>
      <c r="I69" s="138"/>
      <c r="J69" s="138"/>
      <c r="K69" s="151"/>
      <c r="L69" s="151"/>
      <c r="M69" s="141"/>
      <c r="N69" s="141"/>
      <c r="O69" s="135">
        <f t="shared" si="7"/>
        <v>0</v>
      </c>
    </row>
    <row r="70" spans="1:15" ht="15.75" thickBot="1">
      <c r="A70" s="142">
        <f t="shared" si="8"/>
        <v>66</v>
      </c>
      <c r="B70" s="142"/>
      <c r="C70" s="143"/>
      <c r="D70" s="143"/>
      <c r="E70" s="137"/>
      <c r="F70" s="137">
        <f t="shared" si="9"/>
        <v>0</v>
      </c>
      <c r="G70" s="134"/>
      <c r="H70" s="134"/>
      <c r="I70" s="138"/>
      <c r="J70" s="138"/>
      <c r="K70" s="151"/>
      <c r="L70" s="151"/>
      <c r="M70" s="141"/>
      <c r="N70" s="141"/>
      <c r="O70" s="135">
        <f t="shared" si="7"/>
        <v>0</v>
      </c>
    </row>
    <row r="71" spans="1:15" ht="15.75" thickBot="1">
      <c r="A71" s="142">
        <f t="shared" si="8"/>
        <v>67</v>
      </c>
      <c r="B71" s="142"/>
      <c r="C71" s="143"/>
      <c r="D71" s="143"/>
      <c r="E71" s="137"/>
      <c r="F71" s="137">
        <f t="shared" si="9"/>
        <v>0</v>
      </c>
      <c r="G71" s="134"/>
      <c r="H71" s="134"/>
      <c r="I71" s="138"/>
      <c r="J71" s="138"/>
      <c r="K71" s="151"/>
      <c r="L71" s="151"/>
      <c r="M71" s="141"/>
      <c r="N71" s="141"/>
      <c r="O71" s="135">
        <f t="shared" si="7"/>
        <v>0</v>
      </c>
    </row>
    <row r="72" spans="1:15" ht="15.75" thickBot="1">
      <c r="A72" s="142">
        <f t="shared" si="8"/>
        <v>68</v>
      </c>
      <c r="B72" s="142"/>
      <c r="C72" s="143"/>
      <c r="D72" s="143"/>
      <c r="E72" s="137"/>
      <c r="F72" s="137">
        <f t="shared" si="9"/>
        <v>0</v>
      </c>
      <c r="G72" s="134"/>
      <c r="H72" s="134"/>
      <c r="I72" s="138"/>
      <c r="J72" s="138"/>
      <c r="K72" s="151"/>
      <c r="L72" s="151"/>
      <c r="M72" s="141"/>
      <c r="N72" s="141"/>
      <c r="O72" s="135">
        <f t="shared" ref="O72:O103" si="10">F72+H72+J72+M72+N72</f>
        <v>0</v>
      </c>
    </row>
    <row r="73" spans="1:15" ht="15.75" thickBot="1">
      <c r="A73" s="142">
        <f t="shared" si="8"/>
        <v>69</v>
      </c>
      <c r="B73" s="142"/>
      <c r="C73" s="143"/>
      <c r="D73" s="143"/>
      <c r="E73" s="137"/>
      <c r="F73" s="137">
        <f t="shared" si="9"/>
        <v>0</v>
      </c>
      <c r="G73" s="134"/>
      <c r="H73" s="134"/>
      <c r="I73" s="138"/>
      <c r="J73" s="138"/>
      <c r="K73" s="151"/>
      <c r="L73" s="151"/>
      <c r="M73" s="141"/>
      <c r="N73" s="141"/>
      <c r="O73" s="135">
        <f t="shared" si="10"/>
        <v>0</v>
      </c>
    </row>
    <row r="74" spans="1:15" ht="15.75" thickBot="1">
      <c r="A74" s="142">
        <f t="shared" si="8"/>
        <v>70</v>
      </c>
      <c r="B74" s="142"/>
      <c r="C74" s="143"/>
      <c r="D74" s="143"/>
      <c r="E74" s="137"/>
      <c r="F74" s="137">
        <f t="shared" si="9"/>
        <v>0</v>
      </c>
      <c r="G74" s="134"/>
      <c r="H74" s="134"/>
      <c r="I74" s="138"/>
      <c r="J74" s="138"/>
      <c r="K74" s="151"/>
      <c r="L74" s="151"/>
      <c r="M74" s="141"/>
      <c r="N74" s="141"/>
      <c r="O74" s="135">
        <f t="shared" si="10"/>
        <v>0</v>
      </c>
    </row>
    <row r="75" spans="1:15" ht="15.75" thickBot="1">
      <c r="A75" s="142">
        <f t="shared" si="8"/>
        <v>71</v>
      </c>
      <c r="B75" s="142"/>
      <c r="C75" s="143"/>
      <c r="D75" s="143"/>
      <c r="E75" s="137"/>
      <c r="F75" s="137">
        <f t="shared" si="9"/>
        <v>0</v>
      </c>
      <c r="G75" s="134"/>
      <c r="H75" s="134"/>
      <c r="I75" s="138"/>
      <c r="J75" s="138"/>
      <c r="K75" s="151"/>
      <c r="L75" s="151"/>
      <c r="M75" s="141"/>
      <c r="N75" s="141"/>
      <c r="O75" s="135">
        <f t="shared" si="10"/>
        <v>0</v>
      </c>
    </row>
    <row r="76" spans="1:15" ht="15.75" thickBot="1">
      <c r="A76" s="142">
        <f t="shared" si="8"/>
        <v>72</v>
      </c>
      <c r="B76" s="142"/>
      <c r="C76" s="143"/>
      <c r="D76" s="143"/>
      <c r="E76" s="137"/>
      <c r="F76" s="137">
        <f t="shared" si="9"/>
        <v>0</v>
      </c>
      <c r="G76" s="134"/>
      <c r="H76" s="134"/>
      <c r="I76" s="138"/>
      <c r="J76" s="138"/>
      <c r="K76" s="151"/>
      <c r="L76" s="151"/>
      <c r="M76" s="141"/>
      <c r="N76" s="141"/>
      <c r="O76" s="135">
        <f t="shared" si="10"/>
        <v>0</v>
      </c>
    </row>
    <row r="77" spans="1:15" ht="15.75" thickBot="1">
      <c r="A77" s="142">
        <f t="shared" si="8"/>
        <v>73</v>
      </c>
      <c r="B77" s="142"/>
      <c r="C77" s="143"/>
      <c r="D77" s="143"/>
      <c r="E77" s="137"/>
      <c r="F77" s="137">
        <f t="shared" si="9"/>
        <v>0</v>
      </c>
      <c r="G77" s="134"/>
      <c r="H77" s="134"/>
      <c r="I77" s="138"/>
      <c r="J77" s="138"/>
      <c r="K77" s="151"/>
      <c r="L77" s="151"/>
      <c r="M77" s="141"/>
      <c r="N77" s="141"/>
      <c r="O77" s="135">
        <f t="shared" si="10"/>
        <v>0</v>
      </c>
    </row>
    <row r="78" spans="1:15" ht="15.75" thickBot="1">
      <c r="A78" s="142">
        <f t="shared" si="8"/>
        <v>74</v>
      </c>
      <c r="B78" s="142"/>
      <c r="C78" s="143"/>
      <c r="D78" s="143"/>
      <c r="E78" s="137"/>
      <c r="F78" s="137">
        <f t="shared" si="9"/>
        <v>0</v>
      </c>
      <c r="G78" s="134"/>
      <c r="H78" s="134"/>
      <c r="I78" s="138"/>
      <c r="J78" s="138"/>
      <c r="K78" s="151"/>
      <c r="L78" s="151"/>
      <c r="M78" s="141"/>
      <c r="N78" s="141"/>
      <c r="O78" s="135">
        <f t="shared" si="10"/>
        <v>0</v>
      </c>
    </row>
    <row r="79" spans="1:15" ht="15.75" thickBot="1">
      <c r="A79" s="142">
        <f t="shared" si="8"/>
        <v>75</v>
      </c>
      <c r="B79" s="142"/>
      <c r="C79" s="143"/>
      <c r="D79" s="143"/>
      <c r="E79" s="137"/>
      <c r="F79" s="137">
        <f t="shared" si="9"/>
        <v>0</v>
      </c>
      <c r="G79" s="134"/>
      <c r="H79" s="134"/>
      <c r="I79" s="138"/>
      <c r="J79" s="138"/>
      <c r="K79" s="151"/>
      <c r="L79" s="151"/>
      <c r="M79" s="141"/>
      <c r="N79" s="141"/>
      <c r="O79" s="135">
        <f t="shared" si="10"/>
        <v>0</v>
      </c>
    </row>
    <row r="80" spans="1:15" ht="15.75" thickBot="1">
      <c r="A80" s="142">
        <f t="shared" si="8"/>
        <v>76</v>
      </c>
      <c r="B80" s="142"/>
      <c r="C80" s="143"/>
      <c r="D80" s="143"/>
      <c r="E80" s="137"/>
      <c r="F80" s="137">
        <f t="shared" si="9"/>
        <v>0</v>
      </c>
      <c r="G80" s="134"/>
      <c r="H80" s="134"/>
      <c r="I80" s="138"/>
      <c r="J80" s="138"/>
      <c r="K80" s="151"/>
      <c r="L80" s="151"/>
      <c r="M80" s="141"/>
      <c r="N80" s="141"/>
      <c r="O80" s="135">
        <f t="shared" si="10"/>
        <v>0</v>
      </c>
    </row>
    <row r="81" spans="1:15" ht="15.75" thickBot="1">
      <c r="A81" s="142">
        <f t="shared" si="8"/>
        <v>77</v>
      </c>
      <c r="B81" s="142"/>
      <c r="C81" s="143"/>
      <c r="D81" s="143"/>
      <c r="E81" s="137"/>
      <c r="F81" s="137">
        <f t="shared" si="9"/>
        <v>0</v>
      </c>
      <c r="G81" s="134"/>
      <c r="H81" s="134"/>
      <c r="I81" s="138"/>
      <c r="J81" s="138"/>
      <c r="K81" s="151"/>
      <c r="L81" s="151"/>
      <c r="M81" s="141"/>
      <c r="N81" s="141"/>
      <c r="O81" s="135">
        <f t="shared" si="10"/>
        <v>0</v>
      </c>
    </row>
    <row r="82" spans="1:15" ht="15.75" thickBot="1">
      <c r="A82" s="142">
        <f t="shared" si="8"/>
        <v>78</v>
      </c>
      <c r="B82" s="142"/>
      <c r="C82" s="143"/>
      <c r="D82" s="143"/>
      <c r="E82" s="137"/>
      <c r="F82" s="137">
        <f t="shared" si="9"/>
        <v>0</v>
      </c>
      <c r="G82" s="134"/>
      <c r="H82" s="134"/>
      <c r="I82" s="138"/>
      <c r="J82" s="138"/>
      <c r="K82" s="151"/>
      <c r="L82" s="151"/>
      <c r="M82" s="141"/>
      <c r="N82" s="141"/>
      <c r="O82" s="135">
        <f t="shared" si="10"/>
        <v>0</v>
      </c>
    </row>
    <row r="83" spans="1:15" ht="15.75" thickBot="1">
      <c r="A83" s="142">
        <f t="shared" si="8"/>
        <v>79</v>
      </c>
      <c r="B83" s="142"/>
      <c r="C83" s="143"/>
      <c r="D83" s="143"/>
      <c r="E83" s="137"/>
      <c r="F83" s="137">
        <f t="shared" si="9"/>
        <v>0</v>
      </c>
      <c r="G83" s="134"/>
      <c r="H83" s="134"/>
      <c r="I83" s="138"/>
      <c r="J83" s="138"/>
      <c r="K83" s="151"/>
      <c r="L83" s="151"/>
      <c r="M83" s="141"/>
      <c r="N83" s="141"/>
      <c r="O83" s="135">
        <f t="shared" si="10"/>
        <v>0</v>
      </c>
    </row>
    <row r="84" spans="1:15" ht="15.75" thickBot="1">
      <c r="A84" s="142">
        <f t="shared" si="8"/>
        <v>80</v>
      </c>
      <c r="B84" s="142"/>
      <c r="C84" s="143"/>
      <c r="D84" s="143"/>
      <c r="E84" s="137"/>
      <c r="F84" s="137">
        <f t="shared" si="9"/>
        <v>0</v>
      </c>
      <c r="G84" s="134"/>
      <c r="H84" s="134"/>
      <c r="I84" s="138"/>
      <c r="J84" s="138"/>
      <c r="K84" s="151"/>
      <c r="L84" s="151"/>
      <c r="M84" s="141"/>
      <c r="N84" s="141"/>
      <c r="O84" s="135">
        <f t="shared" si="10"/>
        <v>0</v>
      </c>
    </row>
    <row r="85" spans="1:15" ht="15.75" thickBot="1">
      <c r="A85" s="142">
        <f t="shared" si="8"/>
        <v>81</v>
      </c>
      <c r="B85" s="142"/>
      <c r="C85" s="143"/>
      <c r="D85" s="143"/>
      <c r="E85" s="137"/>
      <c r="F85" s="137">
        <f t="shared" si="9"/>
        <v>0</v>
      </c>
      <c r="G85" s="134"/>
      <c r="H85" s="134"/>
      <c r="I85" s="138"/>
      <c r="J85" s="138"/>
      <c r="K85" s="151"/>
      <c r="L85" s="151"/>
      <c r="M85" s="141"/>
      <c r="N85" s="141"/>
      <c r="O85" s="135">
        <f t="shared" si="10"/>
        <v>0</v>
      </c>
    </row>
    <row r="86" spans="1:15" ht="15.75" thickBot="1">
      <c r="A86" s="142">
        <f t="shared" si="8"/>
        <v>82</v>
      </c>
      <c r="B86" s="142"/>
      <c r="C86" s="143"/>
      <c r="D86" s="143"/>
      <c r="E86" s="137"/>
      <c r="F86" s="137">
        <f t="shared" si="9"/>
        <v>0</v>
      </c>
      <c r="G86" s="134"/>
      <c r="H86" s="134"/>
      <c r="I86" s="138"/>
      <c r="J86" s="138"/>
      <c r="K86" s="151"/>
      <c r="L86" s="151"/>
      <c r="M86" s="141"/>
      <c r="N86" s="141"/>
      <c r="O86" s="135">
        <f t="shared" si="10"/>
        <v>0</v>
      </c>
    </row>
    <row r="87" spans="1:15" ht="15.75" thickBot="1">
      <c r="A87" s="142">
        <f t="shared" si="8"/>
        <v>83</v>
      </c>
      <c r="B87" s="142"/>
      <c r="C87" s="143"/>
      <c r="D87" s="143"/>
      <c r="E87" s="137"/>
      <c r="F87" s="137">
        <f t="shared" si="9"/>
        <v>0</v>
      </c>
      <c r="G87" s="134"/>
      <c r="H87" s="134"/>
      <c r="I87" s="138"/>
      <c r="J87" s="138"/>
      <c r="K87" s="151"/>
      <c r="L87" s="151"/>
      <c r="M87" s="141"/>
      <c r="N87" s="141"/>
      <c r="O87" s="135">
        <f t="shared" si="10"/>
        <v>0</v>
      </c>
    </row>
    <row r="88" spans="1:15" ht="15.75" thickBot="1">
      <c r="A88" s="142">
        <f t="shared" si="8"/>
        <v>84</v>
      </c>
      <c r="B88" s="142"/>
      <c r="C88" s="143"/>
      <c r="D88" s="143"/>
      <c r="E88" s="137"/>
      <c r="F88" s="137">
        <f t="shared" si="9"/>
        <v>0</v>
      </c>
      <c r="G88" s="134"/>
      <c r="H88" s="134"/>
      <c r="I88" s="138"/>
      <c r="J88" s="138"/>
      <c r="K88" s="151"/>
      <c r="L88" s="151"/>
      <c r="M88" s="141"/>
      <c r="N88" s="141"/>
      <c r="O88" s="135">
        <f t="shared" si="10"/>
        <v>0</v>
      </c>
    </row>
    <row r="89" spans="1:15" ht="15.75" thickBot="1">
      <c r="A89" s="142">
        <f t="shared" si="8"/>
        <v>85</v>
      </c>
      <c r="B89" s="142"/>
      <c r="C89" s="143"/>
      <c r="D89" s="143"/>
      <c r="E89" s="137"/>
      <c r="F89" s="137">
        <f t="shared" si="9"/>
        <v>0</v>
      </c>
      <c r="G89" s="134"/>
      <c r="H89" s="134"/>
      <c r="I89" s="138"/>
      <c r="J89" s="138"/>
      <c r="K89" s="151"/>
      <c r="L89" s="151"/>
      <c r="M89" s="141"/>
      <c r="N89" s="141"/>
      <c r="O89" s="135">
        <f t="shared" si="10"/>
        <v>0</v>
      </c>
    </row>
    <row r="90" spans="1:15" ht="15.75" thickBot="1">
      <c r="A90" s="142">
        <f t="shared" si="8"/>
        <v>86</v>
      </c>
      <c r="B90" s="142"/>
      <c r="C90" s="143"/>
      <c r="D90" s="143"/>
      <c r="E90" s="137"/>
      <c r="F90" s="137">
        <f t="shared" si="9"/>
        <v>0</v>
      </c>
      <c r="G90" s="134"/>
      <c r="H90" s="134"/>
      <c r="I90" s="138"/>
      <c r="J90" s="138"/>
      <c r="K90" s="151"/>
      <c r="L90" s="151"/>
      <c r="M90" s="141"/>
      <c r="N90" s="141"/>
      <c r="O90" s="135">
        <f t="shared" si="10"/>
        <v>0</v>
      </c>
    </row>
    <row r="91" spans="1:15" ht="15.75" thickBot="1">
      <c r="A91" s="142">
        <f t="shared" si="8"/>
        <v>87</v>
      </c>
      <c r="B91" s="142"/>
      <c r="C91" s="143"/>
      <c r="D91" s="143"/>
      <c r="E91" s="137"/>
      <c r="F91" s="137">
        <f t="shared" si="9"/>
        <v>0</v>
      </c>
      <c r="G91" s="134"/>
      <c r="H91" s="134"/>
      <c r="I91" s="138"/>
      <c r="J91" s="138"/>
      <c r="K91" s="151"/>
      <c r="L91" s="151"/>
      <c r="M91" s="141"/>
      <c r="N91" s="141"/>
      <c r="O91" s="135">
        <f t="shared" si="10"/>
        <v>0</v>
      </c>
    </row>
    <row r="92" spans="1:15" ht="15.75" thickBot="1">
      <c r="A92" s="142">
        <f t="shared" si="8"/>
        <v>88</v>
      </c>
      <c r="B92" s="142"/>
      <c r="C92" s="143"/>
      <c r="D92" s="143"/>
      <c r="E92" s="137"/>
      <c r="F92" s="137">
        <f t="shared" si="9"/>
        <v>0</v>
      </c>
      <c r="G92" s="134"/>
      <c r="H92" s="134"/>
      <c r="I92" s="138"/>
      <c r="J92" s="138"/>
      <c r="K92" s="151"/>
      <c r="L92" s="151"/>
      <c r="M92" s="141"/>
      <c r="N92" s="141"/>
      <c r="O92" s="135">
        <f t="shared" si="10"/>
        <v>0</v>
      </c>
    </row>
    <row r="93" spans="1:15" ht="15.75" thickBot="1">
      <c r="A93" s="142">
        <f t="shared" si="8"/>
        <v>89</v>
      </c>
      <c r="B93" s="142"/>
      <c r="C93" s="143"/>
      <c r="D93" s="143"/>
      <c r="E93" s="137"/>
      <c r="F93" s="137">
        <f t="shared" si="9"/>
        <v>0</v>
      </c>
      <c r="G93" s="134"/>
      <c r="H93" s="134"/>
      <c r="I93" s="138"/>
      <c r="J93" s="138"/>
      <c r="K93" s="151"/>
      <c r="L93" s="151"/>
      <c r="M93" s="141"/>
      <c r="N93" s="141"/>
      <c r="O93" s="135">
        <f t="shared" si="10"/>
        <v>0</v>
      </c>
    </row>
    <row r="94" spans="1:15" ht="15.75" thickBot="1">
      <c r="A94" s="142">
        <f t="shared" si="8"/>
        <v>90</v>
      </c>
      <c r="B94" s="142"/>
      <c r="C94" s="143"/>
      <c r="D94" s="143"/>
      <c r="E94" s="137"/>
      <c r="F94" s="137">
        <f t="shared" si="9"/>
        <v>0</v>
      </c>
      <c r="G94" s="134"/>
      <c r="H94" s="134"/>
      <c r="I94" s="138"/>
      <c r="J94" s="138"/>
      <c r="K94" s="151"/>
      <c r="L94" s="151"/>
      <c r="M94" s="141"/>
      <c r="N94" s="141"/>
      <c r="O94" s="135">
        <f t="shared" si="10"/>
        <v>0</v>
      </c>
    </row>
    <row r="95" spans="1:15" ht="15.75" thickBot="1">
      <c r="A95" s="142">
        <f t="shared" si="8"/>
        <v>91</v>
      </c>
      <c r="B95" s="142"/>
      <c r="C95" s="143"/>
      <c r="D95" s="143"/>
      <c r="E95" s="137"/>
      <c r="F95" s="137">
        <f t="shared" si="9"/>
        <v>0</v>
      </c>
      <c r="G95" s="134"/>
      <c r="H95" s="134"/>
      <c r="I95" s="138"/>
      <c r="J95" s="138"/>
      <c r="K95" s="151"/>
      <c r="L95" s="151"/>
      <c r="M95" s="141"/>
      <c r="N95" s="141"/>
      <c r="O95" s="135">
        <f t="shared" si="10"/>
        <v>0</v>
      </c>
    </row>
    <row r="96" spans="1:15" ht="15.75" thickBot="1">
      <c r="A96" s="142">
        <f t="shared" si="8"/>
        <v>92</v>
      </c>
      <c r="B96" s="142"/>
      <c r="C96" s="143"/>
      <c r="D96" s="143"/>
      <c r="E96" s="137"/>
      <c r="F96" s="137">
        <f t="shared" si="9"/>
        <v>0</v>
      </c>
      <c r="G96" s="134"/>
      <c r="H96" s="134"/>
      <c r="I96" s="138"/>
      <c r="J96" s="138"/>
      <c r="K96" s="151"/>
      <c r="L96" s="151"/>
      <c r="M96" s="141"/>
      <c r="N96" s="141"/>
      <c r="O96" s="135">
        <f t="shared" si="10"/>
        <v>0</v>
      </c>
    </row>
    <row r="97" spans="1:15" ht="15.75" thickBot="1">
      <c r="A97" s="142">
        <f t="shared" si="8"/>
        <v>93</v>
      </c>
      <c r="B97" s="142"/>
      <c r="C97" s="143"/>
      <c r="D97" s="143"/>
      <c r="E97" s="137"/>
      <c r="F97" s="137">
        <f t="shared" si="9"/>
        <v>0</v>
      </c>
      <c r="G97" s="134"/>
      <c r="H97" s="134"/>
      <c r="I97" s="138"/>
      <c r="J97" s="138"/>
      <c r="K97" s="151"/>
      <c r="L97" s="151"/>
      <c r="M97" s="141"/>
      <c r="N97" s="141"/>
      <c r="O97" s="135">
        <f t="shared" si="10"/>
        <v>0</v>
      </c>
    </row>
    <row r="98" spans="1:15" ht="15.75" thickBot="1">
      <c r="A98" s="142">
        <f t="shared" si="8"/>
        <v>94</v>
      </c>
      <c r="B98" s="142"/>
      <c r="C98" s="143"/>
      <c r="D98" s="143"/>
      <c r="E98" s="137"/>
      <c r="F98" s="137">
        <f t="shared" si="9"/>
        <v>0</v>
      </c>
      <c r="G98" s="134"/>
      <c r="H98" s="134"/>
      <c r="I98" s="138"/>
      <c r="J98" s="138"/>
      <c r="K98" s="151"/>
      <c r="L98" s="151"/>
      <c r="M98" s="141"/>
      <c r="N98" s="141"/>
      <c r="O98" s="135">
        <f t="shared" si="10"/>
        <v>0</v>
      </c>
    </row>
    <row r="99" spans="1:15" ht="15.75" thickBot="1">
      <c r="A99" s="142">
        <f t="shared" si="8"/>
        <v>95</v>
      </c>
      <c r="B99" s="142"/>
      <c r="C99" s="143"/>
      <c r="D99" s="143"/>
      <c r="E99" s="137"/>
      <c r="F99" s="137">
        <f t="shared" si="9"/>
        <v>0</v>
      </c>
      <c r="G99" s="134"/>
      <c r="H99" s="134"/>
      <c r="I99" s="138"/>
      <c r="J99" s="138"/>
      <c r="K99" s="151"/>
      <c r="L99" s="151"/>
      <c r="M99" s="141"/>
      <c r="N99" s="141"/>
      <c r="O99" s="135">
        <f t="shared" si="10"/>
        <v>0</v>
      </c>
    </row>
    <row r="100" spans="1:15" ht="15.75" thickBot="1">
      <c r="A100" s="142">
        <f t="shared" si="8"/>
        <v>96</v>
      </c>
      <c r="B100" s="142"/>
      <c r="C100" s="143"/>
      <c r="D100" s="143"/>
      <c r="E100" s="137"/>
      <c r="F100" s="137">
        <f t="shared" si="9"/>
        <v>0</v>
      </c>
      <c r="G100" s="134"/>
      <c r="H100" s="134"/>
      <c r="I100" s="138"/>
      <c r="J100" s="138"/>
      <c r="K100" s="151"/>
      <c r="L100" s="151"/>
      <c r="M100" s="141"/>
      <c r="N100" s="141"/>
      <c r="O100" s="135">
        <f t="shared" si="10"/>
        <v>0</v>
      </c>
    </row>
    <row r="101" spans="1:15" ht="15.75" thickBot="1">
      <c r="A101" s="142">
        <f t="shared" si="8"/>
        <v>97</v>
      </c>
      <c r="B101" s="142"/>
      <c r="C101" s="143"/>
      <c r="D101" s="143"/>
      <c r="E101" s="137"/>
      <c r="F101" s="137">
        <f>E101*20/100</f>
        <v>0</v>
      </c>
      <c r="G101" s="134"/>
      <c r="H101" s="134"/>
      <c r="I101" s="138"/>
      <c r="J101" s="138"/>
      <c r="K101" s="151"/>
      <c r="L101" s="151"/>
      <c r="M101" s="141"/>
      <c r="N101" s="141"/>
      <c r="O101" s="135">
        <f t="shared" si="10"/>
        <v>0</v>
      </c>
    </row>
    <row r="102" spans="1:15" ht="15.75" thickBot="1">
      <c r="A102" s="142">
        <f t="shared" si="8"/>
        <v>98</v>
      </c>
      <c r="B102" s="142"/>
      <c r="C102" s="143"/>
      <c r="D102" s="143"/>
      <c r="E102" s="137"/>
      <c r="F102" s="137">
        <f>E102*20/100</f>
        <v>0</v>
      </c>
      <c r="G102" s="134"/>
      <c r="H102" s="134"/>
      <c r="I102" s="138"/>
      <c r="J102" s="138"/>
      <c r="K102" s="151"/>
      <c r="L102" s="151"/>
      <c r="M102" s="141"/>
      <c r="N102" s="141"/>
      <c r="O102" s="135">
        <f t="shared" si="10"/>
        <v>0</v>
      </c>
    </row>
    <row r="103" spans="1:15" ht="15.75" thickBot="1">
      <c r="A103" s="142">
        <f t="shared" si="8"/>
        <v>99</v>
      </c>
      <c r="B103" s="142"/>
      <c r="C103" s="143"/>
      <c r="D103" s="143"/>
      <c r="E103" s="137"/>
      <c r="F103" s="137">
        <f>E103*20/100</f>
        <v>0</v>
      </c>
      <c r="G103" s="134"/>
      <c r="H103" s="134"/>
      <c r="I103" s="138"/>
      <c r="J103" s="138"/>
      <c r="K103" s="151"/>
      <c r="L103" s="151"/>
      <c r="M103" s="141"/>
      <c r="N103" s="141"/>
      <c r="O103" s="135">
        <f t="shared" si="10"/>
        <v>0</v>
      </c>
    </row>
    <row r="104" spans="1:15" ht="15.75" thickBot="1">
      <c r="A104" s="142">
        <f t="shared" si="8"/>
        <v>100</v>
      </c>
      <c r="B104" s="142"/>
      <c r="C104" s="143"/>
      <c r="D104" s="143"/>
      <c r="E104" s="137"/>
      <c r="F104" s="137">
        <f>E104*20/100</f>
        <v>0</v>
      </c>
      <c r="G104" s="134"/>
      <c r="H104" s="134"/>
      <c r="I104" s="138"/>
      <c r="J104" s="138"/>
      <c r="K104" s="151"/>
      <c r="L104" s="151"/>
      <c r="M104" s="141"/>
      <c r="N104" s="141"/>
      <c r="O104" s="135">
        <f>F104+H104+J104+M104+N104</f>
        <v>0</v>
      </c>
    </row>
  </sheetData>
  <autoFilter ref="O3:O98">
    <sortState ref="A6:O104">
      <sortCondition descending="1" ref="O3:O98"/>
    </sortState>
  </autoFilter>
  <mergeCells count="9">
    <mergeCell ref="E3:F3"/>
    <mergeCell ref="G3:H3"/>
    <mergeCell ref="I3:J3"/>
    <mergeCell ref="A1:O2"/>
    <mergeCell ref="A3:A4"/>
    <mergeCell ref="B3:B4"/>
    <mergeCell ref="C3:C4"/>
    <mergeCell ref="D3:D4"/>
    <mergeCell ref="K3:L3"/>
  </mergeCells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/>
  <cols>
    <col min="1" max="1" width="9" customWidth="1"/>
    <col min="2" max="2" width="20.7109375" style="125" customWidth="1"/>
    <col min="3" max="4" width="10.7109375" style="125" customWidth="1"/>
    <col min="5" max="13" width="9" style="136" customWidth="1"/>
  </cols>
  <sheetData>
    <row r="1" spans="1:13" ht="14.25" customHeight="1" thickBot="1">
      <c r="A1" s="230" t="s">
        <v>128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14.25" customHeight="1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46.5" customHeight="1" thickBot="1">
      <c r="A3" s="236" t="s">
        <v>129</v>
      </c>
      <c r="B3" s="233" t="s">
        <v>0</v>
      </c>
      <c r="C3" s="233" t="s">
        <v>1</v>
      </c>
      <c r="D3" s="237" t="s">
        <v>124</v>
      </c>
      <c r="E3" s="226" t="s">
        <v>107</v>
      </c>
      <c r="F3" s="227"/>
      <c r="G3" s="228" t="s">
        <v>109</v>
      </c>
      <c r="H3" s="228"/>
      <c r="I3" s="229" t="s">
        <v>110</v>
      </c>
      <c r="J3" s="229"/>
      <c r="K3" s="128" t="s">
        <v>111</v>
      </c>
      <c r="L3" s="128" t="s">
        <v>112</v>
      </c>
      <c r="M3" s="130" t="s">
        <v>5</v>
      </c>
    </row>
    <row r="4" spans="1:13" ht="14.25" customHeight="1" thickBot="1">
      <c r="A4" s="233"/>
      <c r="B4" s="233"/>
      <c r="C4" s="233"/>
      <c r="D4" s="238"/>
      <c r="E4" s="145" t="s">
        <v>7</v>
      </c>
      <c r="F4" s="127">
        <v>0.2</v>
      </c>
      <c r="G4" s="146" t="s">
        <v>6</v>
      </c>
      <c r="H4" s="146" t="s">
        <v>7</v>
      </c>
      <c r="I4" s="147" t="s">
        <v>6</v>
      </c>
      <c r="J4" s="147" t="s">
        <v>7</v>
      </c>
      <c r="K4" s="133" t="s">
        <v>7</v>
      </c>
      <c r="L4" s="133" t="s">
        <v>108</v>
      </c>
      <c r="M4" s="130" t="s">
        <v>7</v>
      </c>
    </row>
    <row r="5" spans="1:13" ht="14.25" customHeight="1" thickBot="1">
      <c r="A5" s="142">
        <f t="shared" ref="A5:A39" si="0">A4+1</f>
        <v>1</v>
      </c>
      <c r="B5" s="143" t="s">
        <v>36</v>
      </c>
      <c r="C5" s="143" t="s">
        <v>37</v>
      </c>
      <c r="D5" s="153">
        <v>2008</v>
      </c>
      <c r="E5" s="137">
        <f>'2019-20'!O6</f>
        <v>268.39999999999998</v>
      </c>
      <c r="F5" s="137">
        <f t="shared" ref="F5:F39" si="1">E5*20/100</f>
        <v>53.68</v>
      </c>
      <c r="G5" s="134">
        <v>1</v>
      </c>
      <c r="H5" s="134">
        <v>180</v>
      </c>
      <c r="I5" s="139">
        <v>1</v>
      </c>
      <c r="J5" s="138">
        <v>200</v>
      </c>
      <c r="K5" s="141">
        <v>3</v>
      </c>
      <c r="L5" s="141"/>
      <c r="M5" s="135">
        <f t="shared" ref="M5:M39" si="2">F5+H5+J5+K5+L5</f>
        <v>436.68</v>
      </c>
    </row>
    <row r="6" spans="1:13" ht="14.25" customHeight="1" thickBot="1">
      <c r="A6" s="142">
        <f t="shared" si="0"/>
        <v>2</v>
      </c>
      <c r="B6" s="143" t="s">
        <v>64</v>
      </c>
      <c r="C6" s="143" t="s">
        <v>37</v>
      </c>
      <c r="D6" s="153">
        <v>2008</v>
      </c>
      <c r="E6" s="137">
        <f>'2019-20'!O7</f>
        <v>254.2</v>
      </c>
      <c r="F6" s="137">
        <f t="shared" si="1"/>
        <v>50.84</v>
      </c>
      <c r="G6" s="134">
        <v>2</v>
      </c>
      <c r="H6" s="134">
        <v>150</v>
      </c>
      <c r="I6" s="138">
        <v>2</v>
      </c>
      <c r="J6" s="138">
        <v>160</v>
      </c>
      <c r="K6" s="141">
        <v>9</v>
      </c>
      <c r="L6" s="141">
        <v>12</v>
      </c>
      <c r="M6" s="135">
        <f t="shared" si="2"/>
        <v>381.84000000000003</v>
      </c>
    </row>
    <row r="7" spans="1:13" ht="14.25" customHeight="1" thickBot="1">
      <c r="A7" s="142">
        <f t="shared" si="0"/>
        <v>3</v>
      </c>
      <c r="B7" s="143" t="s">
        <v>95</v>
      </c>
      <c r="C7" s="143" t="s">
        <v>89</v>
      </c>
      <c r="D7" s="143">
        <v>2009</v>
      </c>
      <c r="E7" s="137">
        <f>'2019-20'!O8</f>
        <v>200</v>
      </c>
      <c r="F7" s="137">
        <f t="shared" si="1"/>
        <v>40</v>
      </c>
      <c r="G7" s="134">
        <v>3</v>
      </c>
      <c r="H7" s="134">
        <v>125</v>
      </c>
      <c r="I7" s="154" t="s">
        <v>132</v>
      </c>
      <c r="J7" s="138">
        <v>100</v>
      </c>
      <c r="K7" s="141">
        <v>12</v>
      </c>
      <c r="L7" s="141">
        <v>3</v>
      </c>
      <c r="M7" s="135">
        <f t="shared" si="2"/>
        <v>280</v>
      </c>
    </row>
    <row r="8" spans="1:13" ht="14.25" customHeight="1" thickBot="1">
      <c r="A8" s="142">
        <f t="shared" si="0"/>
        <v>4</v>
      </c>
      <c r="B8" s="143" t="s">
        <v>69</v>
      </c>
      <c r="C8" s="143" t="s">
        <v>9</v>
      </c>
      <c r="D8" s="153">
        <v>2008</v>
      </c>
      <c r="E8" s="137">
        <f>'2019-20'!O5</f>
        <v>276.8</v>
      </c>
      <c r="F8" s="137">
        <f t="shared" si="1"/>
        <v>55.36</v>
      </c>
      <c r="G8" s="134">
        <v>5</v>
      </c>
      <c r="H8" s="134">
        <v>100</v>
      </c>
      <c r="I8" s="154" t="s">
        <v>134</v>
      </c>
      <c r="J8" s="138">
        <v>70</v>
      </c>
      <c r="K8" s="141">
        <v>6</v>
      </c>
      <c r="L8" s="141">
        <v>9</v>
      </c>
      <c r="M8" s="135">
        <f t="shared" si="2"/>
        <v>240.36</v>
      </c>
    </row>
    <row r="9" spans="1:13" ht="14.25" customHeight="1" thickBot="1">
      <c r="A9" s="142">
        <f t="shared" si="0"/>
        <v>5</v>
      </c>
      <c r="B9" s="143" t="s">
        <v>90</v>
      </c>
      <c r="C9" s="143" t="s">
        <v>89</v>
      </c>
      <c r="D9" s="143">
        <v>2009</v>
      </c>
      <c r="E9" s="137">
        <f>'2019-20'!O12</f>
        <v>126</v>
      </c>
      <c r="F9" s="137">
        <f t="shared" si="1"/>
        <v>25.2</v>
      </c>
      <c r="G9" s="134">
        <v>4</v>
      </c>
      <c r="H9" s="134">
        <v>110</v>
      </c>
      <c r="I9" s="154" t="s">
        <v>134</v>
      </c>
      <c r="J9" s="138">
        <v>70</v>
      </c>
      <c r="K9" s="141">
        <v>9</v>
      </c>
      <c r="L9" s="141">
        <v>12</v>
      </c>
      <c r="M9" s="135">
        <f t="shared" si="2"/>
        <v>226.2</v>
      </c>
    </row>
    <row r="10" spans="1:13" ht="14.25" customHeight="1" thickBot="1">
      <c r="A10" s="142">
        <f t="shared" si="0"/>
        <v>6</v>
      </c>
      <c r="B10" s="143" t="s">
        <v>63</v>
      </c>
      <c r="C10" s="143" t="s">
        <v>9</v>
      </c>
      <c r="D10" s="143">
        <v>2009</v>
      </c>
      <c r="E10" s="137">
        <f>'2019-20'!O19</f>
        <v>39.799999999999997</v>
      </c>
      <c r="F10" s="137">
        <f t="shared" si="1"/>
        <v>7.96</v>
      </c>
      <c r="G10" s="134">
        <v>6</v>
      </c>
      <c r="H10" s="134">
        <v>95</v>
      </c>
      <c r="I10" s="154" t="s">
        <v>134</v>
      </c>
      <c r="J10" s="138">
        <v>70</v>
      </c>
      <c r="K10" s="141">
        <v>3</v>
      </c>
      <c r="L10" s="141">
        <v>6</v>
      </c>
      <c r="M10" s="135">
        <f t="shared" si="2"/>
        <v>181.95999999999998</v>
      </c>
    </row>
    <row r="11" spans="1:13" ht="14.25" customHeight="1" thickBot="1">
      <c r="A11" s="142">
        <f t="shared" si="0"/>
        <v>7</v>
      </c>
      <c r="B11" s="143" t="s">
        <v>115</v>
      </c>
      <c r="C11" s="143" t="s">
        <v>8</v>
      </c>
      <c r="D11" s="143">
        <v>2010</v>
      </c>
      <c r="E11" s="137">
        <f>'2019-20'!O23</f>
        <v>12</v>
      </c>
      <c r="F11" s="137">
        <f t="shared" si="1"/>
        <v>2.4</v>
      </c>
      <c r="G11" s="134"/>
      <c r="H11" s="134"/>
      <c r="I11" s="154" t="s">
        <v>130</v>
      </c>
      <c r="J11" s="138">
        <v>130</v>
      </c>
      <c r="K11" s="141">
        <v>15</v>
      </c>
      <c r="L11" s="141">
        <v>9</v>
      </c>
      <c r="M11" s="135">
        <f t="shared" si="2"/>
        <v>156.4</v>
      </c>
    </row>
    <row r="12" spans="1:13" ht="14.25" customHeight="1" thickBot="1">
      <c r="A12" s="142">
        <f t="shared" si="0"/>
        <v>8</v>
      </c>
      <c r="B12" s="143" t="s">
        <v>102</v>
      </c>
      <c r="C12" s="143" t="s">
        <v>125</v>
      </c>
      <c r="D12" s="153">
        <v>2008</v>
      </c>
      <c r="E12" s="137">
        <f>'2019-20'!O29</f>
        <v>8</v>
      </c>
      <c r="F12" s="137">
        <f t="shared" si="1"/>
        <v>1.6</v>
      </c>
      <c r="G12" s="134"/>
      <c r="H12" s="134"/>
      <c r="I12" s="154" t="s">
        <v>130</v>
      </c>
      <c r="J12" s="138">
        <v>130</v>
      </c>
      <c r="K12" s="141">
        <v>9</v>
      </c>
      <c r="L12" s="141">
        <v>15</v>
      </c>
      <c r="M12" s="135">
        <f t="shared" si="2"/>
        <v>155.6</v>
      </c>
    </row>
    <row r="13" spans="1:13" ht="14.25" customHeight="1" thickBot="1">
      <c r="A13" s="142">
        <f t="shared" si="0"/>
        <v>9</v>
      </c>
      <c r="B13" s="143" t="s">
        <v>91</v>
      </c>
      <c r="C13" s="143" t="s">
        <v>89</v>
      </c>
      <c r="D13" s="143">
        <v>2011</v>
      </c>
      <c r="E13" s="137">
        <f>'2019-20'!O14</f>
        <v>116</v>
      </c>
      <c r="F13" s="137">
        <f t="shared" si="1"/>
        <v>23.2</v>
      </c>
      <c r="G13" s="134">
        <v>7</v>
      </c>
      <c r="H13" s="134">
        <v>90</v>
      </c>
      <c r="I13" s="154" t="s">
        <v>136</v>
      </c>
      <c r="J13" s="138">
        <v>40</v>
      </c>
      <c r="K13" s="141"/>
      <c r="L13" s="141"/>
      <c r="M13" s="135">
        <f t="shared" si="2"/>
        <v>153.19999999999999</v>
      </c>
    </row>
    <row r="14" spans="1:13" ht="14.25" customHeight="1" thickBot="1">
      <c r="A14" s="142">
        <f t="shared" si="0"/>
        <v>10</v>
      </c>
      <c r="B14" s="143" t="s">
        <v>122</v>
      </c>
      <c r="C14" s="143" t="s">
        <v>143</v>
      </c>
      <c r="D14" s="153">
        <v>2008</v>
      </c>
      <c r="E14" s="137">
        <f>'2019-20'!O18</f>
        <v>60</v>
      </c>
      <c r="F14" s="137">
        <f t="shared" si="1"/>
        <v>12</v>
      </c>
      <c r="G14" s="134"/>
      <c r="H14" s="134"/>
      <c r="I14" s="154" t="s">
        <v>132</v>
      </c>
      <c r="J14" s="138">
        <v>100</v>
      </c>
      <c r="K14" s="141"/>
      <c r="L14" s="141"/>
      <c r="M14" s="135">
        <f t="shared" si="2"/>
        <v>112</v>
      </c>
    </row>
    <row r="15" spans="1:13" ht="14.25" customHeight="1" thickBot="1">
      <c r="A15" s="142">
        <f t="shared" si="0"/>
        <v>11</v>
      </c>
      <c r="B15" s="143" t="s">
        <v>131</v>
      </c>
      <c r="C15" s="143" t="s">
        <v>85</v>
      </c>
      <c r="D15" s="143">
        <v>2009</v>
      </c>
      <c r="E15" s="137">
        <v>0</v>
      </c>
      <c r="F15" s="137">
        <f t="shared" si="1"/>
        <v>0</v>
      </c>
      <c r="G15" s="134"/>
      <c r="H15" s="134"/>
      <c r="I15" s="154" t="s">
        <v>132</v>
      </c>
      <c r="J15" s="138">
        <v>100</v>
      </c>
      <c r="K15" s="141"/>
      <c r="L15" s="141"/>
      <c r="M15" s="135">
        <f t="shared" si="2"/>
        <v>100</v>
      </c>
    </row>
    <row r="16" spans="1:13" ht="14.25" customHeight="1" thickBot="1">
      <c r="A16" s="142">
        <f t="shared" si="0"/>
        <v>12</v>
      </c>
      <c r="B16" s="143" t="s">
        <v>133</v>
      </c>
      <c r="C16" s="143" t="s">
        <v>85</v>
      </c>
      <c r="D16" s="153">
        <v>2008</v>
      </c>
      <c r="E16" s="137">
        <v>0</v>
      </c>
      <c r="F16" s="137">
        <f t="shared" si="1"/>
        <v>0</v>
      </c>
      <c r="G16" s="134"/>
      <c r="H16" s="134"/>
      <c r="I16" s="154" t="s">
        <v>132</v>
      </c>
      <c r="J16" s="138">
        <v>100</v>
      </c>
      <c r="K16" s="141"/>
      <c r="L16" s="141"/>
      <c r="M16" s="135">
        <f t="shared" si="2"/>
        <v>100</v>
      </c>
    </row>
    <row r="17" spans="1:13" ht="14.25" customHeight="1" thickBot="1">
      <c r="A17" s="142">
        <f t="shared" si="0"/>
        <v>13</v>
      </c>
      <c r="B17" s="143" t="s">
        <v>135</v>
      </c>
      <c r="C17" s="143" t="s">
        <v>8</v>
      </c>
      <c r="D17" s="143">
        <v>2011</v>
      </c>
      <c r="E17" s="137">
        <v>0</v>
      </c>
      <c r="F17" s="137">
        <f t="shared" si="1"/>
        <v>0</v>
      </c>
      <c r="G17" s="134"/>
      <c r="H17" s="134"/>
      <c r="I17" s="154" t="s">
        <v>134</v>
      </c>
      <c r="J17" s="138">
        <v>70</v>
      </c>
      <c r="K17" s="141"/>
      <c r="L17" s="141"/>
      <c r="M17" s="135">
        <f t="shared" si="2"/>
        <v>70</v>
      </c>
    </row>
    <row r="18" spans="1:13" ht="14.25" customHeight="1" thickBot="1">
      <c r="A18" s="142">
        <f t="shared" si="0"/>
        <v>14</v>
      </c>
      <c r="B18" s="143" t="s">
        <v>99</v>
      </c>
      <c r="C18" s="143" t="s">
        <v>125</v>
      </c>
      <c r="D18" s="143">
        <v>2010</v>
      </c>
      <c r="E18" s="137">
        <f>'2019-20'!O26</f>
        <v>8</v>
      </c>
      <c r="F18" s="137">
        <f t="shared" si="1"/>
        <v>1.6</v>
      </c>
      <c r="G18" s="134"/>
      <c r="H18" s="134"/>
      <c r="I18" s="154" t="s">
        <v>136</v>
      </c>
      <c r="J18" s="138">
        <v>40</v>
      </c>
      <c r="K18" s="141"/>
      <c r="L18" s="141">
        <v>3</v>
      </c>
      <c r="M18" s="135">
        <f t="shared" si="2"/>
        <v>44.6</v>
      </c>
    </row>
    <row r="19" spans="1:13" ht="14.25" customHeight="1" thickBot="1">
      <c r="A19" s="142">
        <f t="shared" si="0"/>
        <v>15</v>
      </c>
      <c r="B19" s="143" t="s">
        <v>104</v>
      </c>
      <c r="C19" s="143" t="s">
        <v>125</v>
      </c>
      <c r="D19" s="143">
        <v>2011</v>
      </c>
      <c r="E19" s="137">
        <f>'2019-20'!O31</f>
        <v>8</v>
      </c>
      <c r="F19" s="137">
        <f t="shared" si="1"/>
        <v>1.6</v>
      </c>
      <c r="G19" s="134"/>
      <c r="H19" s="134"/>
      <c r="I19" s="154" t="s">
        <v>136</v>
      </c>
      <c r="J19" s="138">
        <v>40</v>
      </c>
      <c r="K19" s="141"/>
      <c r="L19" s="141"/>
      <c r="M19" s="135">
        <f t="shared" si="2"/>
        <v>41.6</v>
      </c>
    </row>
    <row r="20" spans="1:13" ht="14.25" customHeight="1" thickBot="1">
      <c r="A20" s="142">
        <f t="shared" si="0"/>
        <v>16</v>
      </c>
      <c r="B20" s="143" t="s">
        <v>137</v>
      </c>
      <c r="C20" s="143" t="s">
        <v>85</v>
      </c>
      <c r="D20" s="153">
        <v>2008</v>
      </c>
      <c r="E20" s="137">
        <v>0</v>
      </c>
      <c r="F20" s="137">
        <f t="shared" si="1"/>
        <v>0</v>
      </c>
      <c r="G20" s="134"/>
      <c r="H20" s="134"/>
      <c r="I20" s="154" t="s">
        <v>136</v>
      </c>
      <c r="J20" s="138">
        <v>40</v>
      </c>
      <c r="K20" s="141"/>
      <c r="L20" s="141"/>
      <c r="M20" s="135">
        <f t="shared" si="2"/>
        <v>40</v>
      </c>
    </row>
    <row r="21" spans="1:13" ht="14.25" customHeight="1" thickBot="1">
      <c r="A21" s="142">
        <f t="shared" si="0"/>
        <v>17</v>
      </c>
      <c r="B21" s="143" t="s">
        <v>138</v>
      </c>
      <c r="C21" s="143" t="s">
        <v>85</v>
      </c>
      <c r="D21" s="143">
        <v>2009</v>
      </c>
      <c r="E21" s="137">
        <v>0</v>
      </c>
      <c r="F21" s="137">
        <f t="shared" si="1"/>
        <v>0</v>
      </c>
      <c r="G21" s="134"/>
      <c r="H21" s="134"/>
      <c r="I21" s="154" t="s">
        <v>136</v>
      </c>
      <c r="J21" s="138">
        <v>40</v>
      </c>
      <c r="K21" s="141"/>
      <c r="L21" s="141"/>
      <c r="M21" s="135">
        <f t="shared" si="2"/>
        <v>40</v>
      </c>
    </row>
    <row r="22" spans="1:13" ht="14.25" customHeight="1" thickBot="1">
      <c r="A22" s="142">
        <f t="shared" si="0"/>
        <v>18</v>
      </c>
      <c r="B22" s="143" t="s">
        <v>139</v>
      </c>
      <c r="C22" s="143" t="s">
        <v>144</v>
      </c>
      <c r="D22" s="143"/>
      <c r="E22" s="137">
        <v>0</v>
      </c>
      <c r="F22" s="137">
        <f t="shared" si="1"/>
        <v>0</v>
      </c>
      <c r="G22" s="134"/>
      <c r="H22" s="134"/>
      <c r="I22" s="154" t="s">
        <v>136</v>
      </c>
      <c r="J22" s="138">
        <v>40</v>
      </c>
      <c r="K22" s="141"/>
      <c r="L22" s="141"/>
      <c r="M22" s="135">
        <f t="shared" si="2"/>
        <v>40</v>
      </c>
    </row>
    <row r="23" spans="1:13" ht="14.25" customHeight="1" thickBot="1">
      <c r="A23" s="142">
        <f t="shared" si="0"/>
        <v>19</v>
      </c>
      <c r="B23" s="143" t="s">
        <v>140</v>
      </c>
      <c r="C23" s="143" t="s">
        <v>85</v>
      </c>
      <c r="D23" s="153">
        <v>2008</v>
      </c>
      <c r="E23" s="137">
        <v>0</v>
      </c>
      <c r="F23" s="137">
        <f t="shared" si="1"/>
        <v>0</v>
      </c>
      <c r="G23" s="134"/>
      <c r="H23" s="134"/>
      <c r="I23" s="154" t="s">
        <v>136</v>
      </c>
      <c r="J23" s="138">
        <v>40</v>
      </c>
      <c r="K23" s="141"/>
      <c r="L23" s="141"/>
      <c r="M23" s="135">
        <f t="shared" si="2"/>
        <v>40</v>
      </c>
    </row>
    <row r="24" spans="1:13" ht="14.25" customHeight="1" thickBot="1">
      <c r="A24" s="142">
        <f t="shared" si="0"/>
        <v>20</v>
      </c>
      <c r="B24" s="143" t="s">
        <v>141</v>
      </c>
      <c r="C24" s="143" t="s">
        <v>85</v>
      </c>
      <c r="D24" s="153">
        <v>2008</v>
      </c>
      <c r="E24" s="137">
        <v>0</v>
      </c>
      <c r="F24" s="137">
        <f t="shared" si="1"/>
        <v>0</v>
      </c>
      <c r="G24" s="134"/>
      <c r="H24" s="134"/>
      <c r="I24" s="154" t="s">
        <v>136</v>
      </c>
      <c r="J24" s="138">
        <v>40</v>
      </c>
      <c r="K24" s="141"/>
      <c r="L24" s="141"/>
      <c r="M24" s="135">
        <f t="shared" si="2"/>
        <v>40</v>
      </c>
    </row>
    <row r="25" spans="1:13" ht="14.25" customHeight="1" thickBot="1">
      <c r="A25" s="142">
        <f t="shared" si="0"/>
        <v>21</v>
      </c>
      <c r="B25" s="143" t="s">
        <v>142</v>
      </c>
      <c r="C25" s="143" t="s">
        <v>85</v>
      </c>
      <c r="D25" s="153">
        <v>2008</v>
      </c>
      <c r="E25" s="137">
        <v>0</v>
      </c>
      <c r="F25" s="137">
        <f t="shared" si="1"/>
        <v>0</v>
      </c>
      <c r="G25" s="134"/>
      <c r="H25" s="134"/>
      <c r="I25" s="154" t="s">
        <v>136</v>
      </c>
      <c r="J25" s="138">
        <v>40</v>
      </c>
      <c r="K25" s="141"/>
      <c r="L25" s="141"/>
      <c r="M25" s="135">
        <f t="shared" si="2"/>
        <v>40</v>
      </c>
    </row>
    <row r="26" spans="1:13" ht="14.25" customHeight="1" thickBot="1">
      <c r="A26" s="142">
        <f t="shared" si="0"/>
        <v>22</v>
      </c>
      <c r="B26" s="143" t="s">
        <v>35</v>
      </c>
      <c r="C26" s="143" t="s">
        <v>85</v>
      </c>
      <c r="D26" s="153">
        <v>2008</v>
      </c>
      <c r="E26" s="137">
        <f>'2019-20'!O10</f>
        <v>131.4</v>
      </c>
      <c r="F26" s="137">
        <f t="shared" si="1"/>
        <v>26.28</v>
      </c>
      <c r="G26" s="134"/>
      <c r="H26" s="134"/>
      <c r="I26" s="154"/>
      <c r="J26" s="138"/>
      <c r="K26" s="141"/>
      <c r="L26" s="141"/>
      <c r="M26" s="135">
        <f t="shared" si="2"/>
        <v>26.28</v>
      </c>
    </row>
    <row r="27" spans="1:13" ht="14.25" customHeight="1" thickBot="1">
      <c r="A27" s="142">
        <f t="shared" si="0"/>
        <v>23</v>
      </c>
      <c r="B27" s="143" t="s">
        <v>93</v>
      </c>
      <c r="C27" s="143" t="s">
        <v>12</v>
      </c>
      <c r="D27" s="153">
        <v>2008</v>
      </c>
      <c r="E27" s="137">
        <f>'2019-20'!O15</f>
        <v>98</v>
      </c>
      <c r="F27" s="137">
        <f t="shared" si="1"/>
        <v>19.600000000000001</v>
      </c>
      <c r="G27" s="134"/>
      <c r="H27" s="134"/>
      <c r="I27" s="154"/>
      <c r="J27" s="138"/>
      <c r="K27" s="141"/>
      <c r="L27" s="141"/>
      <c r="M27" s="135">
        <f t="shared" si="2"/>
        <v>19.600000000000001</v>
      </c>
    </row>
    <row r="28" spans="1:13" ht="14.25" customHeight="1" thickBot="1">
      <c r="A28" s="142">
        <f t="shared" si="0"/>
        <v>24</v>
      </c>
      <c r="B28" s="143" t="s">
        <v>113</v>
      </c>
      <c r="C28" s="143" t="s">
        <v>89</v>
      </c>
      <c r="D28" s="143">
        <v>2009</v>
      </c>
      <c r="E28" s="137">
        <f>'2019-20'!O16</f>
        <v>85</v>
      </c>
      <c r="F28" s="137">
        <f t="shared" si="1"/>
        <v>17</v>
      </c>
      <c r="G28" s="134"/>
      <c r="H28" s="134"/>
      <c r="I28" s="154"/>
      <c r="J28" s="138"/>
      <c r="K28" s="141"/>
      <c r="L28" s="141"/>
      <c r="M28" s="135">
        <f t="shared" si="2"/>
        <v>17</v>
      </c>
    </row>
    <row r="29" spans="1:13" ht="14.25" customHeight="1" thickBot="1">
      <c r="A29" s="142">
        <f t="shared" si="0"/>
        <v>25</v>
      </c>
      <c r="B29" s="143" t="s">
        <v>114</v>
      </c>
      <c r="C29" s="143" t="s">
        <v>12</v>
      </c>
      <c r="D29" s="153">
        <v>2008</v>
      </c>
      <c r="E29" s="137">
        <f>'2019-20'!O17</f>
        <v>75</v>
      </c>
      <c r="F29" s="137">
        <f t="shared" si="1"/>
        <v>15</v>
      </c>
      <c r="G29" s="134"/>
      <c r="H29" s="134"/>
      <c r="I29" s="154"/>
      <c r="J29" s="138"/>
      <c r="K29" s="141"/>
      <c r="L29" s="141"/>
      <c r="M29" s="135">
        <f t="shared" si="2"/>
        <v>15</v>
      </c>
    </row>
    <row r="30" spans="1:13" ht="14.25" customHeight="1" thickBot="1">
      <c r="A30" s="142">
        <f t="shared" si="0"/>
        <v>26</v>
      </c>
      <c r="B30" s="143" t="s">
        <v>126</v>
      </c>
      <c r="C30" s="143" t="s">
        <v>89</v>
      </c>
      <c r="D30" s="153">
        <v>2008</v>
      </c>
      <c r="E30" s="137">
        <f>'2019-20'!O20</f>
        <v>29</v>
      </c>
      <c r="F30" s="137">
        <f t="shared" si="1"/>
        <v>5.8</v>
      </c>
      <c r="G30" s="134"/>
      <c r="H30" s="134"/>
      <c r="I30" s="154"/>
      <c r="J30" s="138"/>
      <c r="K30" s="141"/>
      <c r="L30" s="141"/>
      <c r="M30" s="135">
        <f t="shared" si="2"/>
        <v>5.8</v>
      </c>
    </row>
    <row r="31" spans="1:13" ht="14.25" customHeight="1" thickBot="1">
      <c r="A31" s="142">
        <f t="shared" si="0"/>
        <v>27</v>
      </c>
      <c r="B31" s="143" t="s">
        <v>92</v>
      </c>
      <c r="C31" s="143"/>
      <c r="D31" s="143"/>
      <c r="E31" s="137">
        <f>'2019-20'!O21</f>
        <v>25</v>
      </c>
      <c r="F31" s="137">
        <f t="shared" si="1"/>
        <v>5</v>
      </c>
      <c r="G31" s="134"/>
      <c r="H31" s="134"/>
      <c r="I31" s="154"/>
      <c r="J31" s="138"/>
      <c r="K31" s="141"/>
      <c r="L31" s="141"/>
      <c r="M31" s="135">
        <f t="shared" si="2"/>
        <v>5</v>
      </c>
    </row>
    <row r="32" spans="1:13" ht="14.25" customHeight="1" thickBot="1">
      <c r="A32" s="142">
        <f t="shared" si="0"/>
        <v>28</v>
      </c>
      <c r="B32" s="143" t="s">
        <v>94</v>
      </c>
      <c r="C32" s="143" t="s">
        <v>9</v>
      </c>
      <c r="D32" s="153">
        <v>2008</v>
      </c>
      <c r="E32" s="137">
        <f>'2019-20'!O22</f>
        <v>14</v>
      </c>
      <c r="F32" s="137">
        <f t="shared" si="1"/>
        <v>2.8</v>
      </c>
      <c r="G32" s="134"/>
      <c r="H32" s="134"/>
      <c r="I32" s="154"/>
      <c r="J32" s="138"/>
      <c r="K32" s="141"/>
      <c r="L32" s="141"/>
      <c r="M32" s="135">
        <f t="shared" si="2"/>
        <v>2.8</v>
      </c>
    </row>
    <row r="33" spans="1:13" ht="14.25" customHeight="1" thickBot="1">
      <c r="A33" s="142">
        <f t="shared" si="0"/>
        <v>29</v>
      </c>
      <c r="B33" s="143" t="s">
        <v>97</v>
      </c>
      <c r="C33" s="143" t="s">
        <v>12</v>
      </c>
      <c r="D33" s="153">
        <v>2008</v>
      </c>
      <c r="E33" s="137">
        <f>'2019-20'!O24</f>
        <v>8</v>
      </c>
      <c r="F33" s="137">
        <f t="shared" si="1"/>
        <v>1.6</v>
      </c>
      <c r="G33" s="134"/>
      <c r="H33" s="134"/>
      <c r="I33" s="154"/>
      <c r="J33" s="138"/>
      <c r="K33" s="141"/>
      <c r="L33" s="141"/>
      <c r="M33" s="135">
        <f t="shared" si="2"/>
        <v>1.6</v>
      </c>
    </row>
    <row r="34" spans="1:13" ht="14.25" customHeight="1" thickBot="1">
      <c r="A34" s="142">
        <f t="shared" si="0"/>
        <v>30</v>
      </c>
      <c r="B34" s="143" t="s">
        <v>98</v>
      </c>
      <c r="C34" s="143" t="s">
        <v>125</v>
      </c>
      <c r="D34" s="143">
        <v>2009</v>
      </c>
      <c r="E34" s="137">
        <f>'2019-20'!O25</f>
        <v>8</v>
      </c>
      <c r="F34" s="137">
        <f t="shared" si="1"/>
        <v>1.6</v>
      </c>
      <c r="G34" s="134"/>
      <c r="H34" s="134"/>
      <c r="I34" s="154"/>
      <c r="J34" s="138"/>
      <c r="K34" s="141"/>
      <c r="L34" s="141"/>
      <c r="M34" s="135">
        <f t="shared" si="2"/>
        <v>1.6</v>
      </c>
    </row>
    <row r="35" spans="1:13" ht="14.25" customHeight="1" thickBot="1">
      <c r="A35" s="142">
        <f t="shared" si="0"/>
        <v>31</v>
      </c>
      <c r="B35" s="143" t="s">
        <v>127</v>
      </c>
      <c r="C35" s="143" t="s">
        <v>125</v>
      </c>
      <c r="D35" s="143">
        <v>2011</v>
      </c>
      <c r="E35" s="137">
        <f>'2019-20'!O27</f>
        <v>8</v>
      </c>
      <c r="F35" s="137">
        <f t="shared" si="1"/>
        <v>1.6</v>
      </c>
      <c r="G35" s="134"/>
      <c r="H35" s="134"/>
      <c r="I35" s="154"/>
      <c r="J35" s="138"/>
      <c r="K35" s="141"/>
      <c r="L35" s="141"/>
      <c r="M35" s="135">
        <f t="shared" si="2"/>
        <v>1.6</v>
      </c>
    </row>
    <row r="36" spans="1:13" ht="14.25" customHeight="1" thickBot="1">
      <c r="A36" s="142">
        <f t="shared" si="0"/>
        <v>32</v>
      </c>
      <c r="B36" s="143" t="s">
        <v>101</v>
      </c>
      <c r="C36" s="143"/>
      <c r="D36" s="143"/>
      <c r="E36" s="137">
        <f>'2019-20'!O28</f>
        <v>8</v>
      </c>
      <c r="F36" s="137">
        <f t="shared" si="1"/>
        <v>1.6</v>
      </c>
      <c r="G36" s="134"/>
      <c r="H36" s="134"/>
      <c r="I36" s="154"/>
      <c r="J36" s="138"/>
      <c r="K36" s="141"/>
      <c r="L36" s="141"/>
      <c r="M36" s="135">
        <f t="shared" si="2"/>
        <v>1.6</v>
      </c>
    </row>
    <row r="37" spans="1:13" ht="14.25" customHeight="1" thickBot="1">
      <c r="A37" s="142">
        <f t="shared" si="0"/>
        <v>33</v>
      </c>
      <c r="B37" s="143" t="s">
        <v>103</v>
      </c>
      <c r="C37" s="143"/>
      <c r="D37" s="143"/>
      <c r="E37" s="137">
        <f>'2019-20'!O30</f>
        <v>8</v>
      </c>
      <c r="F37" s="137">
        <f t="shared" si="1"/>
        <v>1.6</v>
      </c>
      <c r="G37" s="134"/>
      <c r="H37" s="134"/>
      <c r="I37" s="154"/>
      <c r="J37" s="138"/>
      <c r="K37" s="141"/>
      <c r="L37" s="141"/>
      <c r="M37" s="135">
        <f t="shared" si="2"/>
        <v>1.6</v>
      </c>
    </row>
    <row r="38" spans="1:13" ht="14.25" customHeight="1" thickBot="1">
      <c r="A38" s="142">
        <f t="shared" si="0"/>
        <v>34</v>
      </c>
      <c r="B38" s="143" t="s">
        <v>25</v>
      </c>
      <c r="C38" s="143"/>
      <c r="D38" s="143"/>
      <c r="E38" s="137">
        <f>'2019-20'!O32</f>
        <v>4</v>
      </c>
      <c r="F38" s="137">
        <f t="shared" si="1"/>
        <v>0.8</v>
      </c>
      <c r="G38" s="134"/>
      <c r="H38" s="134"/>
      <c r="I38" s="154"/>
      <c r="J38" s="138"/>
      <c r="K38" s="141"/>
      <c r="L38" s="141"/>
      <c r="M38" s="135">
        <f t="shared" si="2"/>
        <v>0.8</v>
      </c>
    </row>
    <row r="39" spans="1:13" ht="15.75" thickBot="1">
      <c r="A39" s="142">
        <f t="shared" si="0"/>
        <v>35</v>
      </c>
      <c r="B39" s="143" t="s">
        <v>67</v>
      </c>
      <c r="C39" s="143"/>
      <c r="D39" s="143"/>
      <c r="E39" s="137">
        <f>'2019-20'!O34</f>
        <v>2.8</v>
      </c>
      <c r="F39" s="137">
        <f t="shared" si="1"/>
        <v>0.56000000000000005</v>
      </c>
      <c r="G39" s="134"/>
      <c r="H39" s="134"/>
      <c r="I39" s="154"/>
      <c r="J39" s="138"/>
      <c r="K39" s="141"/>
      <c r="L39" s="141"/>
      <c r="M39" s="135">
        <f t="shared" si="2"/>
        <v>0.56000000000000005</v>
      </c>
    </row>
    <row r="40" spans="1:13" ht="15.75" thickBot="1">
      <c r="A40" s="142"/>
      <c r="B40" s="143"/>
      <c r="C40" s="143"/>
      <c r="D40" s="143"/>
      <c r="E40" s="137"/>
      <c r="F40" s="137"/>
      <c r="G40" s="134"/>
      <c r="H40" s="134"/>
      <c r="I40" s="138"/>
      <c r="J40" s="138"/>
      <c r="K40" s="141"/>
      <c r="L40" s="141"/>
      <c r="M40" s="135"/>
    </row>
    <row r="41" spans="1:13" ht="15.75" thickBot="1">
      <c r="A41" s="142"/>
      <c r="B41" s="143"/>
      <c r="C41" s="143"/>
      <c r="D41" s="143"/>
      <c r="E41" s="137"/>
      <c r="F41" s="137"/>
      <c r="G41" s="134"/>
      <c r="H41" s="134"/>
      <c r="I41" s="138"/>
      <c r="J41" s="138"/>
      <c r="K41" s="141"/>
      <c r="L41" s="141"/>
      <c r="M41" s="135"/>
    </row>
    <row r="42" spans="1:13" ht="15.75" thickBot="1">
      <c r="A42" s="142"/>
      <c r="B42" s="143"/>
      <c r="C42" s="143"/>
      <c r="D42" s="143"/>
      <c r="E42" s="137"/>
      <c r="F42" s="137"/>
      <c r="G42" s="134"/>
      <c r="H42" s="134"/>
      <c r="I42" s="138"/>
      <c r="J42" s="138"/>
      <c r="K42" s="141"/>
      <c r="L42" s="141"/>
      <c r="M42" s="135"/>
    </row>
    <row r="43" spans="1:13" ht="15.75" thickBot="1">
      <c r="A43" s="142"/>
      <c r="B43" s="143"/>
      <c r="C43" s="143"/>
      <c r="D43" s="143"/>
      <c r="E43" s="137"/>
      <c r="F43" s="137"/>
      <c r="G43" s="134"/>
      <c r="H43" s="134"/>
      <c r="I43" s="138"/>
      <c r="J43" s="138"/>
      <c r="K43" s="141"/>
      <c r="L43" s="141"/>
      <c r="M43" s="135"/>
    </row>
    <row r="44" spans="1:13" ht="15.75" thickBot="1">
      <c r="A44" s="142"/>
      <c r="B44" s="143"/>
      <c r="C44" s="143"/>
      <c r="D44" s="143"/>
      <c r="E44" s="137"/>
      <c r="F44" s="137"/>
      <c r="G44" s="134"/>
      <c r="H44" s="134"/>
      <c r="I44" s="138"/>
      <c r="J44" s="138"/>
      <c r="K44" s="141"/>
      <c r="L44" s="141"/>
      <c r="M44" s="135"/>
    </row>
    <row r="45" spans="1:13" ht="15.75" thickBot="1">
      <c r="A45" s="142"/>
      <c r="B45" s="143"/>
      <c r="C45" s="143"/>
      <c r="D45" s="143"/>
      <c r="E45" s="137"/>
      <c r="F45" s="137"/>
      <c r="G45" s="134"/>
      <c r="H45" s="134"/>
      <c r="I45" s="138"/>
      <c r="J45" s="138"/>
      <c r="K45" s="141"/>
      <c r="L45" s="141"/>
      <c r="M45" s="135"/>
    </row>
    <row r="46" spans="1:13" ht="15.75" thickBot="1">
      <c r="A46" s="142"/>
      <c r="B46" s="143"/>
      <c r="C46" s="143"/>
      <c r="D46" s="143"/>
      <c r="E46" s="137"/>
      <c r="F46" s="137"/>
      <c r="G46" s="134"/>
      <c r="H46" s="134"/>
      <c r="I46" s="138"/>
      <c r="J46" s="138"/>
      <c r="K46" s="141"/>
      <c r="L46" s="141"/>
      <c r="M46" s="135"/>
    </row>
    <row r="47" spans="1:13" ht="15.75" thickBot="1">
      <c r="A47" s="142"/>
      <c r="B47" s="143"/>
      <c r="C47" s="143"/>
      <c r="D47" s="143"/>
      <c r="E47" s="137"/>
      <c r="F47" s="137"/>
      <c r="G47" s="134"/>
      <c r="H47" s="134"/>
      <c r="I47" s="138"/>
      <c r="J47" s="138"/>
      <c r="K47" s="141"/>
      <c r="L47" s="141"/>
      <c r="M47" s="135"/>
    </row>
    <row r="48" spans="1:13" ht="15.75" thickBot="1">
      <c r="A48" s="142"/>
      <c r="B48" s="143"/>
      <c r="C48" s="143"/>
      <c r="D48" s="143"/>
      <c r="E48" s="137"/>
      <c r="F48" s="137"/>
      <c r="G48" s="134"/>
      <c r="H48" s="134"/>
      <c r="I48" s="138"/>
      <c r="J48" s="138"/>
      <c r="K48" s="141"/>
      <c r="L48" s="141"/>
      <c r="M48" s="135"/>
    </row>
    <row r="49" spans="1:13" ht="15.75" thickBot="1">
      <c r="A49" s="142"/>
      <c r="B49" s="143"/>
      <c r="C49" s="143"/>
      <c r="D49" s="143"/>
      <c r="E49" s="137"/>
      <c r="F49" s="137"/>
      <c r="G49" s="134"/>
      <c r="H49" s="134"/>
      <c r="I49" s="138"/>
      <c r="J49" s="138"/>
      <c r="K49" s="141"/>
      <c r="L49" s="141"/>
      <c r="M49" s="135"/>
    </row>
    <row r="50" spans="1:13" ht="15.75" thickBot="1">
      <c r="A50" s="142"/>
      <c r="B50" s="143"/>
      <c r="C50" s="143"/>
      <c r="D50" s="143"/>
      <c r="E50" s="137"/>
      <c r="F50" s="137"/>
      <c r="G50" s="134"/>
      <c r="H50" s="134"/>
      <c r="I50" s="138"/>
      <c r="J50" s="138"/>
      <c r="K50" s="141"/>
      <c r="L50" s="141"/>
      <c r="M50" s="135"/>
    </row>
    <row r="51" spans="1:13" ht="15.75" thickBot="1">
      <c r="A51" s="142"/>
      <c r="B51" s="143"/>
      <c r="C51" s="143"/>
      <c r="D51" s="143"/>
      <c r="E51" s="137"/>
      <c r="F51" s="137"/>
      <c r="G51" s="134"/>
      <c r="H51" s="134"/>
      <c r="I51" s="138"/>
      <c r="J51" s="138"/>
      <c r="K51" s="141"/>
      <c r="L51" s="141"/>
      <c r="M51" s="135"/>
    </row>
    <row r="52" spans="1:13" ht="15.75" thickBot="1">
      <c r="A52" s="142"/>
      <c r="B52" s="143"/>
      <c r="C52" s="143"/>
      <c r="D52" s="143"/>
      <c r="E52" s="137"/>
      <c r="F52" s="137"/>
      <c r="G52" s="134"/>
      <c r="H52" s="134"/>
      <c r="I52" s="138"/>
      <c r="J52" s="138"/>
      <c r="K52" s="141"/>
      <c r="L52" s="141"/>
      <c r="M52" s="135"/>
    </row>
    <row r="53" spans="1:13" ht="15.75" thickBot="1">
      <c r="A53" s="142"/>
      <c r="B53" s="143"/>
      <c r="C53" s="143"/>
      <c r="D53" s="143"/>
      <c r="E53" s="137"/>
      <c r="F53" s="137"/>
      <c r="G53" s="134"/>
      <c r="H53" s="134"/>
      <c r="I53" s="138"/>
      <c r="J53" s="138"/>
      <c r="K53" s="141"/>
      <c r="L53" s="141"/>
      <c r="M53" s="135"/>
    </row>
    <row r="54" spans="1:13" ht="15.75" thickBot="1">
      <c r="A54" s="142"/>
      <c r="B54" s="143"/>
      <c r="C54" s="143"/>
      <c r="D54" s="143"/>
      <c r="E54" s="137"/>
      <c r="F54" s="137"/>
      <c r="G54" s="134"/>
      <c r="H54" s="134"/>
      <c r="I54" s="138"/>
      <c r="J54" s="138"/>
      <c r="K54" s="141"/>
      <c r="L54" s="141"/>
      <c r="M54" s="135"/>
    </row>
    <row r="55" spans="1:13" ht="15.75" thickBot="1">
      <c r="A55" s="142"/>
      <c r="B55" s="143"/>
      <c r="C55" s="143"/>
      <c r="D55" s="143"/>
      <c r="E55" s="137"/>
      <c r="F55" s="137"/>
      <c r="G55" s="134"/>
      <c r="H55" s="134"/>
      <c r="I55" s="138"/>
      <c r="J55" s="138"/>
      <c r="K55" s="141"/>
      <c r="L55" s="141"/>
      <c r="M55" s="135"/>
    </row>
    <row r="56" spans="1:13" ht="15.75" thickBot="1">
      <c r="A56" s="142"/>
      <c r="B56" s="143"/>
      <c r="C56" s="143"/>
      <c r="D56" s="143"/>
      <c r="E56" s="137"/>
      <c r="F56" s="137"/>
      <c r="G56" s="134"/>
      <c r="H56" s="134"/>
      <c r="I56" s="138"/>
      <c r="J56" s="138"/>
      <c r="K56" s="141"/>
      <c r="L56" s="141"/>
      <c r="M56" s="135"/>
    </row>
    <row r="57" spans="1:13" ht="15.75" thickBot="1">
      <c r="A57" s="142"/>
      <c r="B57" s="143"/>
      <c r="C57" s="143"/>
      <c r="D57" s="143"/>
      <c r="E57" s="137"/>
      <c r="F57" s="137"/>
      <c r="G57" s="134"/>
      <c r="H57" s="134"/>
      <c r="I57" s="138"/>
      <c r="J57" s="138"/>
      <c r="K57" s="141"/>
      <c r="L57" s="141"/>
      <c r="M57" s="135"/>
    </row>
    <row r="58" spans="1:13" ht="15.75" thickBot="1">
      <c r="A58" s="142"/>
      <c r="B58" s="143"/>
      <c r="C58" s="143"/>
      <c r="D58" s="143"/>
      <c r="E58" s="137"/>
      <c r="F58" s="137"/>
      <c r="G58" s="134"/>
      <c r="H58" s="134"/>
      <c r="I58" s="138"/>
      <c r="J58" s="138"/>
      <c r="K58" s="141"/>
      <c r="L58" s="141"/>
      <c r="M58" s="135"/>
    </row>
    <row r="59" spans="1:13" ht="15.75" thickBot="1">
      <c r="A59" s="142"/>
      <c r="B59" s="143"/>
      <c r="C59" s="143"/>
      <c r="D59" s="143"/>
      <c r="E59" s="137"/>
      <c r="F59" s="137"/>
      <c r="G59" s="134"/>
      <c r="H59" s="134"/>
      <c r="I59" s="138"/>
      <c r="J59" s="138"/>
      <c r="K59" s="141"/>
      <c r="L59" s="141"/>
      <c r="M59" s="135"/>
    </row>
    <row r="60" spans="1:13" ht="15.75" thickBot="1">
      <c r="A60" s="142"/>
      <c r="B60" s="143"/>
      <c r="C60" s="143"/>
      <c r="D60" s="143"/>
      <c r="E60" s="137"/>
      <c r="F60" s="137"/>
      <c r="G60" s="134"/>
      <c r="H60" s="134"/>
      <c r="I60" s="138"/>
      <c r="J60" s="138"/>
      <c r="K60" s="141"/>
      <c r="L60" s="141"/>
      <c r="M60" s="135"/>
    </row>
    <row r="61" spans="1:13" ht="15.75" thickBot="1">
      <c r="A61" s="142"/>
      <c r="B61" s="143"/>
      <c r="C61" s="143"/>
      <c r="D61" s="143"/>
      <c r="E61" s="137"/>
      <c r="F61" s="137"/>
      <c r="G61" s="134"/>
      <c r="H61" s="134"/>
      <c r="I61" s="138"/>
      <c r="J61" s="138"/>
      <c r="K61" s="141"/>
      <c r="L61" s="141"/>
      <c r="M61" s="135"/>
    </row>
    <row r="62" spans="1:13" ht="15.75" thickBot="1">
      <c r="A62" s="142"/>
      <c r="B62" s="143"/>
      <c r="C62" s="143"/>
      <c r="D62" s="143"/>
      <c r="E62" s="137"/>
      <c r="F62" s="137"/>
      <c r="G62" s="134"/>
      <c r="H62" s="134"/>
      <c r="I62" s="138"/>
      <c r="J62" s="138"/>
      <c r="K62" s="141"/>
      <c r="L62" s="141"/>
      <c r="M62" s="135"/>
    </row>
    <row r="63" spans="1:13" ht="15.75" thickBot="1">
      <c r="A63" s="142"/>
      <c r="B63" s="143"/>
      <c r="C63" s="143"/>
      <c r="D63" s="143"/>
      <c r="E63" s="137"/>
      <c r="F63" s="137"/>
      <c r="G63" s="134"/>
      <c r="H63" s="134"/>
      <c r="I63" s="138"/>
      <c r="J63" s="138"/>
      <c r="K63" s="141"/>
      <c r="L63" s="141"/>
      <c r="M63" s="135"/>
    </row>
    <row r="64" spans="1:13" ht="15.75" thickBot="1">
      <c r="A64" s="142"/>
      <c r="B64" s="143"/>
      <c r="C64" s="143"/>
      <c r="D64" s="143"/>
      <c r="E64" s="137"/>
      <c r="F64" s="137"/>
      <c r="G64" s="134"/>
      <c r="H64" s="134"/>
      <c r="I64" s="138"/>
      <c r="J64" s="138"/>
      <c r="K64" s="141"/>
      <c r="L64" s="141"/>
      <c r="M64" s="135"/>
    </row>
    <row r="65" spans="1:13" ht="15.75" thickBot="1">
      <c r="A65" s="142"/>
      <c r="B65" s="143"/>
      <c r="C65" s="143"/>
      <c r="D65" s="143"/>
      <c r="E65" s="137"/>
      <c r="F65" s="137"/>
      <c r="G65" s="134"/>
      <c r="H65" s="134"/>
      <c r="I65" s="138"/>
      <c r="J65" s="138"/>
      <c r="K65" s="141"/>
      <c r="L65" s="141"/>
      <c r="M65" s="135"/>
    </row>
    <row r="66" spans="1:13" ht="15.75" thickBot="1">
      <c r="A66" s="142"/>
      <c r="B66" s="143"/>
      <c r="C66" s="143"/>
      <c r="D66" s="143"/>
      <c r="E66" s="137"/>
      <c r="F66" s="137"/>
      <c r="G66" s="134"/>
      <c r="H66" s="134"/>
      <c r="I66" s="138"/>
      <c r="J66" s="138"/>
      <c r="K66" s="141"/>
      <c r="L66" s="141"/>
      <c r="M66" s="135"/>
    </row>
    <row r="67" spans="1:13" ht="15.75" thickBot="1">
      <c r="A67" s="142"/>
      <c r="B67" s="143"/>
      <c r="C67" s="143"/>
      <c r="D67" s="143"/>
      <c r="E67" s="137"/>
      <c r="F67" s="137"/>
      <c r="G67" s="134"/>
      <c r="H67" s="134"/>
      <c r="I67" s="138"/>
      <c r="J67" s="138"/>
      <c r="K67" s="141"/>
      <c r="L67" s="141"/>
      <c r="M67" s="135"/>
    </row>
    <row r="68" spans="1:13" ht="15.75" thickBot="1">
      <c r="A68" s="142"/>
      <c r="B68" s="143"/>
      <c r="C68" s="143"/>
      <c r="D68" s="143"/>
      <c r="E68" s="137"/>
      <c r="F68" s="137"/>
      <c r="G68" s="134"/>
      <c r="H68" s="134"/>
      <c r="I68" s="138"/>
      <c r="J68" s="138"/>
      <c r="K68" s="141"/>
      <c r="L68" s="141"/>
      <c r="M68" s="135"/>
    </row>
    <row r="69" spans="1:13" ht="15.75" thickBot="1">
      <c r="A69" s="142"/>
      <c r="B69" s="143"/>
      <c r="C69" s="143"/>
      <c r="D69" s="143"/>
      <c r="E69" s="137"/>
      <c r="F69" s="137"/>
      <c r="G69" s="134"/>
      <c r="H69" s="134"/>
      <c r="I69" s="138"/>
      <c r="J69" s="138"/>
      <c r="K69" s="141"/>
      <c r="L69" s="141"/>
      <c r="M69" s="135"/>
    </row>
    <row r="70" spans="1:13" ht="15.75" thickBot="1">
      <c r="A70" s="142"/>
      <c r="B70" s="143"/>
      <c r="C70" s="143"/>
      <c r="D70" s="143"/>
      <c r="E70" s="137"/>
      <c r="F70" s="137"/>
      <c r="G70" s="134"/>
      <c r="H70" s="134"/>
      <c r="I70" s="138"/>
      <c r="J70" s="138"/>
      <c r="K70" s="141"/>
      <c r="L70" s="141"/>
      <c r="M70" s="135"/>
    </row>
    <row r="71" spans="1:13" ht="15.75" thickBot="1">
      <c r="A71" s="142"/>
      <c r="B71" s="143"/>
      <c r="C71" s="143"/>
      <c r="D71" s="143"/>
      <c r="E71" s="137"/>
      <c r="F71" s="137"/>
      <c r="G71" s="134"/>
      <c r="H71" s="134"/>
      <c r="I71" s="138"/>
      <c r="J71" s="138"/>
      <c r="K71" s="141"/>
      <c r="L71" s="141"/>
      <c r="M71" s="135"/>
    </row>
    <row r="72" spans="1:13" ht="15.75" thickBot="1">
      <c r="A72" s="142"/>
      <c r="B72" s="143"/>
      <c r="C72" s="143"/>
      <c r="D72" s="143"/>
      <c r="E72" s="137"/>
      <c r="F72" s="137"/>
      <c r="G72" s="134"/>
      <c r="H72" s="134"/>
      <c r="I72" s="138"/>
      <c r="J72" s="138"/>
      <c r="K72" s="141"/>
      <c r="L72" s="141"/>
      <c r="M72" s="135"/>
    </row>
    <row r="73" spans="1:13" ht="15.75" thickBot="1">
      <c r="A73" s="142"/>
      <c r="B73" s="143"/>
      <c r="C73" s="143"/>
      <c r="D73" s="143"/>
      <c r="E73" s="137"/>
      <c r="F73" s="137"/>
      <c r="G73" s="134"/>
      <c r="H73" s="134"/>
      <c r="I73" s="138"/>
      <c r="J73" s="138"/>
      <c r="K73" s="141"/>
      <c r="L73" s="141"/>
      <c r="M73" s="135"/>
    </row>
    <row r="74" spans="1:13" ht="15.75" thickBot="1">
      <c r="A74" s="142"/>
      <c r="B74" s="143"/>
      <c r="C74" s="143"/>
      <c r="D74" s="143"/>
      <c r="E74" s="137"/>
      <c r="F74" s="137"/>
      <c r="G74" s="134"/>
      <c r="H74" s="134"/>
      <c r="I74" s="138"/>
      <c r="J74" s="138"/>
      <c r="K74" s="141"/>
      <c r="L74" s="141"/>
      <c r="M74" s="135"/>
    </row>
    <row r="75" spans="1:13" ht="15.75" thickBot="1">
      <c r="A75" s="142"/>
      <c r="B75" s="143"/>
      <c r="C75" s="143"/>
      <c r="D75" s="143"/>
      <c r="E75" s="137"/>
      <c r="F75" s="137"/>
      <c r="G75" s="134"/>
      <c r="H75" s="134"/>
      <c r="I75" s="138"/>
      <c r="J75" s="138"/>
      <c r="K75" s="141"/>
      <c r="L75" s="141"/>
      <c r="M75" s="135"/>
    </row>
    <row r="76" spans="1:13" ht="15.75" thickBot="1">
      <c r="A76" s="142"/>
      <c r="B76" s="143"/>
      <c r="C76" s="143"/>
      <c r="D76" s="143"/>
      <c r="E76" s="137"/>
      <c r="F76" s="137"/>
      <c r="G76" s="134"/>
      <c r="H76" s="134"/>
      <c r="I76" s="138"/>
      <c r="J76" s="138"/>
      <c r="K76" s="141"/>
      <c r="L76" s="141"/>
      <c r="M76" s="135"/>
    </row>
    <row r="77" spans="1:13" ht="15.75" thickBot="1">
      <c r="A77" s="142"/>
      <c r="B77" s="143"/>
      <c r="C77" s="143"/>
      <c r="D77" s="143"/>
      <c r="E77" s="137"/>
      <c r="F77" s="137"/>
      <c r="G77" s="134"/>
      <c r="H77" s="134"/>
      <c r="I77" s="138"/>
      <c r="J77" s="138"/>
      <c r="K77" s="141"/>
      <c r="L77" s="141"/>
      <c r="M77" s="135"/>
    </row>
    <row r="78" spans="1:13" ht="15.75" thickBot="1">
      <c r="A78" s="142"/>
      <c r="B78" s="143"/>
      <c r="C78" s="143"/>
      <c r="D78" s="143"/>
      <c r="E78" s="137"/>
      <c r="F78" s="137"/>
      <c r="G78" s="134"/>
      <c r="H78" s="134"/>
      <c r="I78" s="138"/>
      <c r="J78" s="138"/>
      <c r="K78" s="141"/>
      <c r="L78" s="141"/>
      <c r="M78" s="135"/>
    </row>
    <row r="79" spans="1:13" ht="15.75" thickBot="1">
      <c r="A79" s="142"/>
      <c r="B79" s="143"/>
      <c r="C79" s="143"/>
      <c r="D79" s="143"/>
      <c r="E79" s="137"/>
      <c r="F79" s="137"/>
      <c r="G79" s="134"/>
      <c r="H79" s="134"/>
      <c r="I79" s="138"/>
      <c r="J79" s="138"/>
      <c r="K79" s="141"/>
      <c r="L79" s="141"/>
      <c r="M79" s="135"/>
    </row>
    <row r="80" spans="1:13" ht="15.75" thickBot="1">
      <c r="A80" s="142"/>
      <c r="B80" s="143"/>
      <c r="C80" s="143"/>
      <c r="D80" s="143"/>
      <c r="E80" s="137"/>
      <c r="F80" s="137"/>
      <c r="G80" s="134"/>
      <c r="H80" s="134"/>
      <c r="I80" s="138"/>
      <c r="J80" s="138"/>
      <c r="K80" s="141"/>
      <c r="L80" s="141"/>
      <c r="M80" s="135"/>
    </row>
    <row r="81" spans="1:13" ht="15.75" thickBot="1">
      <c r="A81" s="142"/>
      <c r="B81" s="143"/>
      <c r="C81" s="143"/>
      <c r="D81" s="143"/>
      <c r="E81" s="137"/>
      <c r="F81" s="137"/>
      <c r="G81" s="134"/>
      <c r="H81" s="134"/>
      <c r="I81" s="138"/>
      <c r="J81" s="138"/>
      <c r="K81" s="141"/>
      <c r="L81" s="141"/>
      <c r="M81" s="135"/>
    </row>
    <row r="82" spans="1:13" ht="15.75" thickBot="1">
      <c r="A82" s="142"/>
      <c r="B82" s="143"/>
      <c r="C82" s="143"/>
      <c r="D82" s="143"/>
      <c r="E82" s="137"/>
      <c r="F82" s="137"/>
      <c r="G82" s="134"/>
      <c r="H82" s="134"/>
      <c r="I82" s="138"/>
      <c r="J82" s="138"/>
      <c r="K82" s="141"/>
      <c r="L82" s="141"/>
      <c r="M82" s="135"/>
    </row>
    <row r="83" spans="1:13" ht="15.75" thickBot="1">
      <c r="A83" s="142"/>
      <c r="B83" s="143"/>
      <c r="C83" s="143"/>
      <c r="D83" s="143"/>
      <c r="E83" s="137"/>
      <c r="F83" s="137"/>
      <c r="G83" s="134"/>
      <c r="H83" s="134"/>
      <c r="I83" s="138"/>
      <c r="J83" s="138"/>
      <c r="K83" s="141"/>
      <c r="L83" s="141"/>
      <c r="M83" s="135"/>
    </row>
    <row r="84" spans="1:13" ht="15.75" thickBot="1">
      <c r="A84" s="142"/>
      <c r="B84" s="143"/>
      <c r="C84" s="143"/>
      <c r="D84" s="143"/>
      <c r="E84" s="137"/>
      <c r="F84" s="137"/>
      <c r="G84" s="134"/>
      <c r="H84" s="134"/>
      <c r="I84" s="138"/>
      <c r="J84" s="138"/>
      <c r="K84" s="141"/>
      <c r="L84" s="141"/>
      <c r="M84" s="135"/>
    </row>
    <row r="85" spans="1:13" ht="15.75" thickBot="1">
      <c r="A85" s="142"/>
      <c r="B85" s="143"/>
      <c r="C85" s="143"/>
      <c r="D85" s="143"/>
      <c r="E85" s="137"/>
      <c r="F85" s="137"/>
      <c r="G85" s="134"/>
      <c r="H85" s="134"/>
      <c r="I85" s="138"/>
      <c r="J85" s="138"/>
      <c r="K85" s="141"/>
      <c r="L85" s="141"/>
      <c r="M85" s="135"/>
    </row>
    <row r="86" spans="1:13" ht="15.75" thickBot="1">
      <c r="A86" s="142"/>
      <c r="B86" s="143"/>
      <c r="C86" s="143"/>
      <c r="D86" s="143"/>
      <c r="E86" s="137"/>
      <c r="F86" s="137"/>
      <c r="G86" s="134"/>
      <c r="H86" s="134"/>
      <c r="I86" s="138"/>
      <c r="J86" s="138"/>
      <c r="K86" s="141"/>
      <c r="L86" s="141"/>
      <c r="M86" s="135"/>
    </row>
    <row r="87" spans="1:13" ht="15.75" thickBot="1">
      <c r="A87" s="142"/>
      <c r="B87" s="143"/>
      <c r="C87" s="143"/>
      <c r="D87" s="143"/>
      <c r="E87" s="137"/>
      <c r="F87" s="137"/>
      <c r="G87" s="134"/>
      <c r="H87" s="134"/>
      <c r="I87" s="138"/>
      <c r="J87" s="138"/>
      <c r="K87" s="141"/>
      <c r="L87" s="141"/>
      <c r="M87" s="135"/>
    </row>
    <row r="88" spans="1:13" ht="15.75" thickBot="1">
      <c r="A88" s="142"/>
      <c r="B88" s="143"/>
      <c r="C88" s="143"/>
      <c r="D88" s="143"/>
      <c r="E88" s="137"/>
      <c r="F88" s="137"/>
      <c r="G88" s="134"/>
      <c r="H88" s="134"/>
      <c r="I88" s="138"/>
      <c r="J88" s="138"/>
      <c r="K88" s="141"/>
      <c r="L88" s="141"/>
      <c r="M88" s="135"/>
    </row>
    <row r="89" spans="1:13" ht="15.75" thickBot="1">
      <c r="A89" s="142"/>
      <c r="B89" s="143"/>
      <c r="C89" s="143"/>
      <c r="D89" s="143"/>
      <c r="E89" s="137"/>
      <c r="F89" s="137"/>
      <c r="G89" s="134"/>
      <c r="H89" s="134"/>
      <c r="I89" s="138"/>
      <c r="J89" s="138"/>
      <c r="K89" s="141"/>
      <c r="L89" s="141"/>
      <c r="M89" s="135"/>
    </row>
    <row r="90" spans="1:13" ht="15.75" thickBot="1">
      <c r="A90" s="142"/>
      <c r="B90" s="143"/>
      <c r="C90" s="143"/>
      <c r="D90" s="143"/>
      <c r="E90" s="137"/>
      <c r="F90" s="137"/>
      <c r="G90" s="134"/>
      <c r="H90" s="134"/>
      <c r="I90" s="138"/>
      <c r="J90" s="138"/>
      <c r="K90" s="141"/>
      <c r="L90" s="141"/>
      <c r="M90" s="135"/>
    </row>
    <row r="91" spans="1:13" ht="15.75" thickBot="1">
      <c r="A91" s="142"/>
      <c r="B91" s="143"/>
      <c r="C91" s="143"/>
      <c r="D91" s="143"/>
      <c r="E91" s="137"/>
      <c r="F91" s="137"/>
      <c r="G91" s="134"/>
      <c r="H91" s="134"/>
      <c r="I91" s="138"/>
      <c r="J91" s="138"/>
      <c r="K91" s="141"/>
      <c r="L91" s="141"/>
      <c r="M91" s="135"/>
    </row>
    <row r="92" spans="1:13" ht="15.75" thickBot="1">
      <c r="A92" s="142"/>
      <c r="B92" s="143"/>
      <c r="C92" s="143"/>
      <c r="D92" s="143"/>
      <c r="E92" s="137"/>
      <c r="F92" s="137"/>
      <c r="G92" s="134"/>
      <c r="H92" s="134"/>
      <c r="I92" s="138"/>
      <c r="J92" s="138"/>
      <c r="K92" s="141"/>
      <c r="L92" s="141"/>
      <c r="M92" s="135"/>
    </row>
    <row r="93" spans="1:13" ht="15.75" thickBot="1">
      <c r="A93" s="142"/>
      <c r="B93" s="143"/>
      <c r="C93" s="143"/>
      <c r="D93" s="143"/>
      <c r="E93" s="137"/>
      <c r="F93" s="137"/>
      <c r="G93" s="134"/>
      <c r="H93" s="134"/>
      <c r="I93" s="138"/>
      <c r="J93" s="138"/>
      <c r="K93" s="141"/>
      <c r="L93" s="141"/>
      <c r="M93" s="135"/>
    </row>
    <row r="94" spans="1:13" ht="15.75" thickBot="1">
      <c r="A94" s="142"/>
      <c r="B94" s="143"/>
      <c r="C94" s="143"/>
      <c r="D94" s="143"/>
      <c r="E94" s="137"/>
      <c r="F94" s="137"/>
      <c r="G94" s="134"/>
      <c r="H94" s="134"/>
      <c r="I94" s="138"/>
      <c r="J94" s="138"/>
      <c r="K94" s="141"/>
      <c r="L94" s="141"/>
      <c r="M94" s="135"/>
    </row>
    <row r="95" spans="1:13" ht="15.75" thickBot="1">
      <c r="A95" s="142"/>
      <c r="B95" s="143"/>
      <c r="C95" s="143"/>
      <c r="D95" s="143"/>
      <c r="E95" s="137"/>
      <c r="F95" s="137"/>
      <c r="G95" s="134"/>
      <c r="H95" s="134"/>
      <c r="I95" s="138"/>
      <c r="J95" s="138"/>
      <c r="K95" s="141"/>
      <c r="L95" s="141"/>
      <c r="M95" s="135"/>
    </row>
    <row r="96" spans="1:13" ht="15.75" thickBot="1">
      <c r="A96" s="142"/>
      <c r="B96" s="143"/>
      <c r="C96" s="143"/>
      <c r="D96" s="143"/>
      <c r="E96" s="137"/>
      <c r="F96" s="137"/>
      <c r="G96" s="134"/>
      <c r="H96" s="134"/>
      <c r="I96" s="138"/>
      <c r="J96" s="138"/>
      <c r="K96" s="141"/>
      <c r="L96" s="141"/>
      <c r="M96" s="135"/>
    </row>
    <row r="97" spans="1:13" ht="15.75" thickBot="1">
      <c r="A97" s="142"/>
      <c r="B97" s="143"/>
      <c r="C97" s="143"/>
      <c r="D97" s="143"/>
      <c r="E97" s="137"/>
      <c r="F97" s="137"/>
      <c r="G97" s="134"/>
      <c r="H97" s="134"/>
      <c r="I97" s="138"/>
      <c r="J97" s="138"/>
      <c r="K97" s="141"/>
      <c r="L97" s="141"/>
      <c r="M97" s="135"/>
    </row>
    <row r="98" spans="1:13" ht="15.75" thickBot="1">
      <c r="A98" s="142"/>
      <c r="B98" s="143"/>
      <c r="C98" s="143"/>
      <c r="D98" s="143"/>
      <c r="E98" s="137"/>
      <c r="F98" s="137"/>
      <c r="G98" s="134"/>
      <c r="H98" s="134"/>
      <c r="I98" s="138"/>
      <c r="J98" s="138"/>
      <c r="K98" s="141"/>
      <c r="L98" s="141"/>
      <c r="M98" s="135"/>
    </row>
    <row r="99" spans="1:13" ht="15.75" thickBot="1">
      <c r="A99" s="142"/>
      <c r="B99" s="143"/>
      <c r="C99" s="143"/>
      <c r="D99" s="143"/>
      <c r="E99" s="137"/>
      <c r="F99" s="137"/>
      <c r="G99" s="134"/>
      <c r="H99" s="134"/>
      <c r="I99" s="138"/>
      <c r="J99" s="138"/>
      <c r="K99" s="141"/>
      <c r="L99" s="141"/>
      <c r="M99" s="135"/>
    </row>
    <row r="100" spans="1:13" ht="15.75" thickBot="1">
      <c r="A100" s="142"/>
      <c r="B100" s="143"/>
      <c r="C100" s="143"/>
      <c r="D100" s="143"/>
      <c r="E100" s="137"/>
      <c r="F100" s="137"/>
      <c r="G100" s="134"/>
      <c r="H100" s="134"/>
      <c r="I100" s="138"/>
      <c r="J100" s="138"/>
      <c r="K100" s="141"/>
      <c r="L100" s="141"/>
      <c r="M100" s="135"/>
    </row>
    <row r="101" spans="1:13" ht="15.75" thickBot="1">
      <c r="A101" s="142"/>
      <c r="B101" s="143"/>
      <c r="C101" s="143"/>
      <c r="D101" s="143"/>
      <c r="E101" s="137"/>
      <c r="F101" s="137"/>
      <c r="G101" s="134"/>
      <c r="H101" s="134"/>
      <c r="I101" s="138"/>
      <c r="J101" s="138"/>
      <c r="K101" s="141"/>
      <c r="L101" s="141"/>
      <c r="M101" s="135"/>
    </row>
    <row r="102" spans="1:13" ht="15.75" thickBot="1">
      <c r="A102" s="142"/>
      <c r="B102" s="143"/>
      <c r="C102" s="143"/>
      <c r="D102" s="143"/>
      <c r="E102" s="137"/>
      <c r="F102" s="137"/>
      <c r="G102" s="134"/>
      <c r="H102" s="134"/>
      <c r="I102" s="138"/>
      <c r="J102" s="138"/>
      <c r="K102" s="141"/>
      <c r="L102" s="141"/>
      <c r="M102" s="135"/>
    </row>
    <row r="103" spans="1:13" ht="15.75" thickBot="1">
      <c r="A103" s="142"/>
      <c r="B103" s="143"/>
      <c r="C103" s="143"/>
      <c r="D103" s="143"/>
      <c r="E103" s="137"/>
      <c r="F103" s="137"/>
      <c r="G103" s="134"/>
      <c r="H103" s="134"/>
      <c r="I103" s="138"/>
      <c r="J103" s="138"/>
      <c r="K103" s="141"/>
      <c r="L103" s="141"/>
      <c r="M103" s="135"/>
    </row>
  </sheetData>
  <autoFilter ref="M3:M92">
    <sortState ref="A6:M92">
      <sortCondition descending="1" ref="M3:M92"/>
    </sortState>
  </autoFilter>
  <mergeCells count="8">
    <mergeCell ref="A1:M2"/>
    <mergeCell ref="A3:A4"/>
    <mergeCell ref="B3:B4"/>
    <mergeCell ref="C3:C4"/>
    <mergeCell ref="E3:F3"/>
    <mergeCell ref="G3:H3"/>
    <mergeCell ref="I3:J3"/>
    <mergeCell ref="D3:D4"/>
  </mergeCells>
  <phoneticPr fontId="7" type="noConversion"/>
  <pageMargins left="0.7" right="0.7" top="0.7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selection activeCell="A9" sqref="A9:IV9"/>
    </sheetView>
  </sheetViews>
  <sheetFormatPr defaultRowHeight="15"/>
  <cols>
    <col min="1" max="1" width="9" customWidth="1"/>
    <col min="2" max="2" width="20.7109375" style="125" customWidth="1"/>
    <col min="3" max="4" width="10.7109375" style="125" customWidth="1"/>
    <col min="5" max="17" width="9" style="136" customWidth="1"/>
  </cols>
  <sheetData>
    <row r="1" spans="1:17" ht="20.100000000000001" customHeight="1" thickBot="1">
      <c r="A1" s="239" t="s">
        <v>146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7" ht="20.100000000000001" customHeight="1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 ht="46.5" customHeight="1" thickBot="1">
      <c r="A3" s="236" t="s">
        <v>129</v>
      </c>
      <c r="B3" s="233" t="s">
        <v>0</v>
      </c>
      <c r="C3" s="233" t="s">
        <v>1</v>
      </c>
      <c r="D3" s="237" t="s">
        <v>124</v>
      </c>
      <c r="E3" s="226" t="s">
        <v>107</v>
      </c>
      <c r="F3" s="227"/>
      <c r="G3" s="240" t="s">
        <v>145</v>
      </c>
      <c r="H3" s="241"/>
      <c r="I3" s="228" t="s">
        <v>109</v>
      </c>
      <c r="J3" s="228"/>
      <c r="K3" s="229" t="s">
        <v>110</v>
      </c>
      <c r="L3" s="229"/>
      <c r="M3" s="242" t="s">
        <v>164</v>
      </c>
      <c r="N3" s="243"/>
      <c r="O3" s="128" t="s">
        <v>111</v>
      </c>
      <c r="P3" s="128" t="s">
        <v>112</v>
      </c>
      <c r="Q3" s="130" t="s">
        <v>5</v>
      </c>
    </row>
    <row r="4" spans="1:17" ht="14.25" customHeight="1" thickBot="1">
      <c r="A4" s="233"/>
      <c r="B4" s="233"/>
      <c r="C4" s="233"/>
      <c r="D4" s="238"/>
      <c r="E4" s="155" t="s">
        <v>7</v>
      </c>
      <c r="F4" s="127">
        <v>0.2</v>
      </c>
      <c r="G4" s="158" t="s">
        <v>7</v>
      </c>
      <c r="H4" s="158">
        <v>0.5</v>
      </c>
      <c r="I4" s="156" t="s">
        <v>6</v>
      </c>
      <c r="J4" s="156" t="s">
        <v>7</v>
      </c>
      <c r="K4" s="157" t="s">
        <v>6</v>
      </c>
      <c r="L4" s="157" t="s">
        <v>7</v>
      </c>
      <c r="M4" s="162" t="s">
        <v>6</v>
      </c>
      <c r="N4" s="162" t="s">
        <v>7</v>
      </c>
      <c r="O4" s="133" t="s">
        <v>7</v>
      </c>
      <c r="P4" s="133" t="s">
        <v>108</v>
      </c>
      <c r="Q4" s="130" t="s">
        <v>7</v>
      </c>
    </row>
    <row r="5" spans="1:17" ht="14.25" customHeight="1" thickBot="1">
      <c r="A5" s="142">
        <f>A4+1</f>
        <v>1</v>
      </c>
      <c r="B5" s="143" t="s">
        <v>157</v>
      </c>
      <c r="C5" s="143" t="s">
        <v>158</v>
      </c>
      <c r="D5" s="143">
        <v>2013</v>
      </c>
      <c r="E5" s="137">
        <v>0</v>
      </c>
      <c r="F5" s="137">
        <f t="shared" ref="F5:F35" si="0">E5*20/100</f>
        <v>0</v>
      </c>
      <c r="G5" s="151"/>
      <c r="H5" s="160">
        <f t="shared" ref="H5:H35" si="1">G5*50/100</f>
        <v>0</v>
      </c>
      <c r="I5" s="134">
        <v>2</v>
      </c>
      <c r="J5" s="134">
        <v>150</v>
      </c>
      <c r="K5" s="154" t="s">
        <v>23</v>
      </c>
      <c r="L5" s="138">
        <v>200</v>
      </c>
      <c r="M5" s="167" t="s">
        <v>132</v>
      </c>
      <c r="N5" s="163">
        <v>90</v>
      </c>
      <c r="O5" s="141">
        <v>24</v>
      </c>
      <c r="P5" s="141"/>
      <c r="Q5" s="135">
        <f t="shared" ref="Q5:Q36" si="2">F5+J5+L5+N5+O5+P5</f>
        <v>464</v>
      </c>
    </row>
    <row r="6" spans="1:17" ht="14.25" customHeight="1" thickBot="1">
      <c r="A6" s="142">
        <f t="shared" ref="A6:A35" si="3">A5+1</f>
        <v>2</v>
      </c>
      <c r="B6" s="143" t="s">
        <v>63</v>
      </c>
      <c r="C6" s="143" t="s">
        <v>9</v>
      </c>
      <c r="D6" s="153">
        <v>2009</v>
      </c>
      <c r="E6" s="137">
        <f>'2020-21'!M10</f>
        <v>181.95999999999998</v>
      </c>
      <c r="F6" s="137">
        <f t="shared" si="0"/>
        <v>36.391999999999996</v>
      </c>
      <c r="G6" s="151"/>
      <c r="H6" s="160">
        <f t="shared" si="1"/>
        <v>0</v>
      </c>
      <c r="I6" s="134">
        <v>3</v>
      </c>
      <c r="J6" s="134">
        <v>125</v>
      </c>
      <c r="K6" s="154" t="s">
        <v>130</v>
      </c>
      <c r="L6" s="138">
        <v>130</v>
      </c>
      <c r="M6" s="167" t="s">
        <v>134</v>
      </c>
      <c r="N6" s="163">
        <v>60</v>
      </c>
      <c r="O6" s="141">
        <v>24</v>
      </c>
      <c r="P6" s="141">
        <v>15</v>
      </c>
      <c r="Q6" s="135">
        <f t="shared" si="2"/>
        <v>390.392</v>
      </c>
    </row>
    <row r="7" spans="1:17" ht="14.25" customHeight="1" thickBot="1">
      <c r="A7" s="142">
        <f t="shared" si="3"/>
        <v>3</v>
      </c>
      <c r="B7" s="143" t="s">
        <v>90</v>
      </c>
      <c r="C7" s="143" t="s">
        <v>89</v>
      </c>
      <c r="D7" s="153">
        <v>2009</v>
      </c>
      <c r="E7" s="137">
        <f>'2020-21'!M9</f>
        <v>226.2</v>
      </c>
      <c r="F7" s="137">
        <f t="shared" si="0"/>
        <v>45.24</v>
      </c>
      <c r="G7" s="151"/>
      <c r="H7" s="160">
        <f t="shared" si="1"/>
        <v>0</v>
      </c>
      <c r="I7" s="134">
        <v>4</v>
      </c>
      <c r="J7" s="134">
        <v>110</v>
      </c>
      <c r="K7" s="154" t="s">
        <v>16</v>
      </c>
      <c r="L7" s="138">
        <v>160</v>
      </c>
      <c r="M7" s="167"/>
      <c r="N7" s="163"/>
      <c r="O7" s="141">
        <v>21</v>
      </c>
      <c r="P7" s="141">
        <v>15</v>
      </c>
      <c r="Q7" s="135">
        <f t="shared" si="2"/>
        <v>351.24</v>
      </c>
    </row>
    <row r="8" spans="1:17" ht="14.25" customHeight="1" thickBot="1">
      <c r="A8" s="142">
        <f t="shared" si="3"/>
        <v>4</v>
      </c>
      <c r="B8" s="143" t="s">
        <v>131</v>
      </c>
      <c r="C8" s="143" t="s">
        <v>85</v>
      </c>
      <c r="D8" s="153">
        <v>2009</v>
      </c>
      <c r="E8" s="137">
        <f>'2020-21'!M15</f>
        <v>100</v>
      </c>
      <c r="F8" s="137">
        <f t="shared" si="0"/>
        <v>20</v>
      </c>
      <c r="G8" s="151"/>
      <c r="H8" s="160">
        <f t="shared" si="1"/>
        <v>0</v>
      </c>
      <c r="I8" s="134">
        <v>5</v>
      </c>
      <c r="J8" s="134">
        <v>100</v>
      </c>
      <c r="K8" s="154" t="s">
        <v>130</v>
      </c>
      <c r="L8" s="138">
        <v>130</v>
      </c>
      <c r="M8" s="167" t="s">
        <v>134</v>
      </c>
      <c r="N8" s="163">
        <v>60</v>
      </c>
      <c r="O8" s="141"/>
      <c r="P8" s="141">
        <v>12</v>
      </c>
      <c r="Q8" s="135">
        <f t="shared" si="2"/>
        <v>322</v>
      </c>
    </row>
    <row r="9" spans="1:17" ht="14.25" customHeight="1" thickBot="1">
      <c r="A9" s="142">
        <f t="shared" si="3"/>
        <v>5</v>
      </c>
      <c r="B9" s="143" t="s">
        <v>115</v>
      </c>
      <c r="C9" s="143" t="s">
        <v>8</v>
      </c>
      <c r="D9" s="143">
        <v>2010</v>
      </c>
      <c r="E9" s="137">
        <f>'2020-21'!M11</f>
        <v>156.4</v>
      </c>
      <c r="F9" s="137">
        <f t="shared" si="0"/>
        <v>31.28</v>
      </c>
      <c r="G9" s="151"/>
      <c r="H9" s="160">
        <f t="shared" si="1"/>
        <v>0</v>
      </c>
      <c r="I9" s="134">
        <v>1</v>
      </c>
      <c r="J9" s="134">
        <v>180</v>
      </c>
      <c r="K9" s="154"/>
      <c r="L9" s="138"/>
      <c r="M9" s="167"/>
      <c r="N9" s="163"/>
      <c r="O9" s="141">
        <v>33</v>
      </c>
      <c r="P9" s="141">
        <v>12</v>
      </c>
      <c r="Q9" s="135">
        <f t="shared" si="2"/>
        <v>256.27999999999997</v>
      </c>
    </row>
    <row r="10" spans="1:17" ht="14.25" customHeight="1" thickBot="1">
      <c r="A10" s="142">
        <f t="shared" si="3"/>
        <v>6</v>
      </c>
      <c r="B10" s="143" t="s">
        <v>91</v>
      </c>
      <c r="C10" s="143" t="s">
        <v>89</v>
      </c>
      <c r="D10" s="143">
        <v>2011</v>
      </c>
      <c r="E10" s="137">
        <f>'2020-21'!M13</f>
        <v>153.19999999999999</v>
      </c>
      <c r="F10" s="137">
        <f t="shared" si="0"/>
        <v>30.64</v>
      </c>
      <c r="G10" s="151"/>
      <c r="H10" s="160">
        <f t="shared" si="1"/>
        <v>0</v>
      </c>
      <c r="I10" s="134">
        <v>9</v>
      </c>
      <c r="J10" s="134">
        <v>80</v>
      </c>
      <c r="K10" s="154" t="s">
        <v>132</v>
      </c>
      <c r="L10" s="138">
        <v>100</v>
      </c>
      <c r="M10" s="167"/>
      <c r="N10" s="163"/>
      <c r="O10" s="141">
        <v>12</v>
      </c>
      <c r="P10" s="141">
        <v>12</v>
      </c>
      <c r="Q10" s="135">
        <f t="shared" si="2"/>
        <v>234.64</v>
      </c>
    </row>
    <row r="11" spans="1:17" ht="14.25" customHeight="1" thickBot="1">
      <c r="A11" s="142">
        <f t="shared" si="3"/>
        <v>7</v>
      </c>
      <c r="B11" s="143" t="s">
        <v>99</v>
      </c>
      <c r="C11" s="143" t="s">
        <v>125</v>
      </c>
      <c r="D11" s="143">
        <v>2010</v>
      </c>
      <c r="E11" s="137">
        <f>'2020-21'!M18</f>
        <v>44.6</v>
      </c>
      <c r="F11" s="137">
        <f t="shared" si="0"/>
        <v>8.92</v>
      </c>
      <c r="G11" s="151"/>
      <c r="H11" s="160">
        <f t="shared" si="1"/>
        <v>0</v>
      </c>
      <c r="I11" s="134">
        <v>13</v>
      </c>
      <c r="J11" s="134">
        <v>60</v>
      </c>
      <c r="K11" s="154" t="s">
        <v>132</v>
      </c>
      <c r="L11" s="138">
        <v>100</v>
      </c>
      <c r="M11" s="167"/>
      <c r="N11" s="163"/>
      <c r="O11" s="141">
        <v>21</v>
      </c>
      <c r="P11" s="141"/>
      <c r="Q11" s="135">
        <f t="shared" si="2"/>
        <v>189.92000000000002</v>
      </c>
    </row>
    <row r="12" spans="1:17" ht="14.25" customHeight="1" thickBot="1">
      <c r="A12" s="142">
        <f t="shared" si="3"/>
        <v>8</v>
      </c>
      <c r="B12" s="143" t="s">
        <v>95</v>
      </c>
      <c r="C12" s="143" t="s">
        <v>89</v>
      </c>
      <c r="D12" s="153">
        <v>2009</v>
      </c>
      <c r="E12" s="137">
        <f>'2020-21'!M7</f>
        <v>280</v>
      </c>
      <c r="F12" s="137">
        <f t="shared" si="0"/>
        <v>56</v>
      </c>
      <c r="G12" s="159"/>
      <c r="H12" s="160">
        <f t="shared" si="1"/>
        <v>0</v>
      </c>
      <c r="I12" s="134">
        <v>6</v>
      </c>
      <c r="J12" s="134">
        <v>95</v>
      </c>
      <c r="K12" s="154"/>
      <c r="L12" s="138"/>
      <c r="M12" s="167"/>
      <c r="N12" s="163"/>
      <c r="O12" s="141"/>
      <c r="P12" s="141"/>
      <c r="Q12" s="135">
        <f t="shared" si="2"/>
        <v>151</v>
      </c>
    </row>
    <row r="13" spans="1:17" ht="14.25" customHeight="1" thickBot="1">
      <c r="A13" s="142">
        <f t="shared" si="3"/>
        <v>9</v>
      </c>
      <c r="B13" s="143" t="s">
        <v>148</v>
      </c>
      <c r="C13" s="143" t="s">
        <v>147</v>
      </c>
      <c r="D13" s="143">
        <v>2012</v>
      </c>
      <c r="E13" s="137">
        <v>0</v>
      </c>
      <c r="F13" s="137">
        <f t="shared" si="0"/>
        <v>0</v>
      </c>
      <c r="G13" s="151"/>
      <c r="H13" s="160">
        <f t="shared" si="1"/>
        <v>0</v>
      </c>
      <c r="I13" s="134">
        <v>15</v>
      </c>
      <c r="J13" s="134">
        <v>50</v>
      </c>
      <c r="K13" s="154" t="s">
        <v>134</v>
      </c>
      <c r="L13" s="138">
        <v>70</v>
      </c>
      <c r="M13" s="167"/>
      <c r="N13" s="163"/>
      <c r="O13" s="141">
        <v>6</v>
      </c>
      <c r="P13" s="141"/>
      <c r="Q13" s="135">
        <f t="shared" si="2"/>
        <v>126</v>
      </c>
    </row>
    <row r="14" spans="1:17" ht="14.25" customHeight="1" thickBot="1">
      <c r="A14" s="142">
        <f t="shared" si="3"/>
        <v>10</v>
      </c>
      <c r="B14" s="143" t="s">
        <v>135</v>
      </c>
      <c r="C14" s="143" t="s">
        <v>8</v>
      </c>
      <c r="D14" s="143">
        <v>2011</v>
      </c>
      <c r="E14" s="137">
        <f>'2020-21'!M17</f>
        <v>70</v>
      </c>
      <c r="F14" s="137">
        <f t="shared" si="0"/>
        <v>14</v>
      </c>
      <c r="G14" s="151"/>
      <c r="H14" s="160">
        <f t="shared" si="1"/>
        <v>0</v>
      </c>
      <c r="I14" s="134">
        <v>8</v>
      </c>
      <c r="J14" s="134">
        <v>85</v>
      </c>
      <c r="K14" s="154"/>
      <c r="L14" s="138"/>
      <c r="M14" s="167"/>
      <c r="N14" s="163"/>
      <c r="O14" s="141">
        <v>9</v>
      </c>
      <c r="P14" s="141">
        <v>6</v>
      </c>
      <c r="Q14" s="135">
        <f t="shared" si="2"/>
        <v>114</v>
      </c>
    </row>
    <row r="15" spans="1:17" ht="14.25" customHeight="1" thickBot="1">
      <c r="A15" s="142">
        <f t="shared" si="3"/>
        <v>11</v>
      </c>
      <c r="B15" s="143" t="s">
        <v>139</v>
      </c>
      <c r="C15" s="143" t="s">
        <v>144</v>
      </c>
      <c r="D15" s="153">
        <v>2009</v>
      </c>
      <c r="E15" s="137">
        <f>'2020-21'!M22</f>
        <v>40</v>
      </c>
      <c r="F15" s="137">
        <f t="shared" si="0"/>
        <v>8</v>
      </c>
      <c r="G15" s="151"/>
      <c r="H15" s="160">
        <f t="shared" si="1"/>
        <v>0</v>
      </c>
      <c r="I15" s="134">
        <v>11</v>
      </c>
      <c r="J15" s="134">
        <v>70</v>
      </c>
      <c r="K15" s="154"/>
      <c r="L15" s="138"/>
      <c r="M15" s="163" t="s">
        <v>136</v>
      </c>
      <c r="N15" s="163">
        <v>30</v>
      </c>
      <c r="O15" s="141"/>
      <c r="P15" s="141">
        <v>3</v>
      </c>
      <c r="Q15" s="135">
        <f t="shared" si="2"/>
        <v>111</v>
      </c>
    </row>
    <row r="16" spans="1:17" ht="14.25" customHeight="1" thickBot="1">
      <c r="A16" s="142">
        <f t="shared" si="3"/>
        <v>12</v>
      </c>
      <c r="B16" s="143" t="s">
        <v>138</v>
      </c>
      <c r="C16" s="143" t="s">
        <v>85</v>
      </c>
      <c r="D16" s="153">
        <v>2009</v>
      </c>
      <c r="E16" s="137">
        <f>'2020-21'!M21</f>
        <v>40</v>
      </c>
      <c r="F16" s="137">
        <f t="shared" si="0"/>
        <v>8</v>
      </c>
      <c r="G16" s="151"/>
      <c r="H16" s="160">
        <f t="shared" si="1"/>
        <v>0</v>
      </c>
      <c r="I16" s="134">
        <v>7</v>
      </c>
      <c r="J16" s="134">
        <v>90</v>
      </c>
      <c r="K16" s="154"/>
      <c r="L16" s="138"/>
      <c r="M16" s="167"/>
      <c r="N16" s="163"/>
      <c r="O16" s="141">
        <v>12</v>
      </c>
      <c r="P16" s="141"/>
      <c r="Q16" s="135">
        <f t="shared" si="2"/>
        <v>110</v>
      </c>
    </row>
    <row r="17" spans="1:17" ht="15.75" thickBot="1">
      <c r="A17" s="142">
        <f t="shared" si="3"/>
        <v>13</v>
      </c>
      <c r="B17" s="143" t="s">
        <v>161</v>
      </c>
      <c r="C17" s="143" t="s">
        <v>155</v>
      </c>
      <c r="D17" s="143">
        <v>2010</v>
      </c>
      <c r="E17" s="137">
        <v>0</v>
      </c>
      <c r="F17" s="137">
        <f t="shared" si="0"/>
        <v>0</v>
      </c>
      <c r="G17" s="151"/>
      <c r="H17" s="160">
        <f t="shared" si="1"/>
        <v>0</v>
      </c>
      <c r="I17" s="134"/>
      <c r="J17" s="134"/>
      <c r="K17" s="154" t="s">
        <v>132</v>
      </c>
      <c r="L17" s="138">
        <v>100</v>
      </c>
      <c r="M17" s="167"/>
      <c r="N17" s="163"/>
      <c r="O17" s="141">
        <v>3</v>
      </c>
      <c r="P17" s="141"/>
      <c r="Q17" s="135">
        <f t="shared" si="2"/>
        <v>103</v>
      </c>
    </row>
    <row r="18" spans="1:17" ht="15.75" thickBot="1">
      <c r="A18" s="142">
        <f t="shared" si="3"/>
        <v>14</v>
      </c>
      <c r="B18" s="143" t="s">
        <v>163</v>
      </c>
      <c r="C18" s="143" t="s">
        <v>85</v>
      </c>
      <c r="D18" s="143">
        <v>2010</v>
      </c>
      <c r="E18" s="137">
        <v>0</v>
      </c>
      <c r="F18" s="137">
        <f t="shared" si="0"/>
        <v>0</v>
      </c>
      <c r="G18" s="151"/>
      <c r="H18" s="160">
        <f t="shared" si="1"/>
        <v>0</v>
      </c>
      <c r="I18" s="134"/>
      <c r="J18" s="134"/>
      <c r="K18" s="154" t="s">
        <v>134</v>
      </c>
      <c r="L18" s="138">
        <v>70</v>
      </c>
      <c r="M18" s="163" t="s">
        <v>136</v>
      </c>
      <c r="N18" s="163">
        <v>30</v>
      </c>
      <c r="O18" s="141"/>
      <c r="P18" s="141">
        <v>3</v>
      </c>
      <c r="Q18" s="135">
        <f t="shared" si="2"/>
        <v>103</v>
      </c>
    </row>
    <row r="19" spans="1:17" ht="15.75" thickBot="1">
      <c r="A19" s="142">
        <f t="shared" si="3"/>
        <v>15</v>
      </c>
      <c r="B19" s="143" t="s">
        <v>165</v>
      </c>
      <c r="C19" s="143" t="s">
        <v>85</v>
      </c>
      <c r="D19" s="143">
        <v>2012</v>
      </c>
      <c r="E19" s="137">
        <v>0</v>
      </c>
      <c r="F19" s="137">
        <f t="shared" si="0"/>
        <v>0</v>
      </c>
      <c r="G19" s="151"/>
      <c r="H19" s="160">
        <f t="shared" si="1"/>
        <v>0</v>
      </c>
      <c r="I19" s="134"/>
      <c r="J19" s="134"/>
      <c r="K19" s="154" t="s">
        <v>132</v>
      </c>
      <c r="L19" s="138">
        <v>100</v>
      </c>
      <c r="M19" s="163"/>
      <c r="N19" s="163"/>
      <c r="O19" s="141"/>
      <c r="P19" s="141"/>
      <c r="Q19" s="135">
        <f t="shared" si="2"/>
        <v>100</v>
      </c>
    </row>
    <row r="20" spans="1:17" ht="15.75" thickBot="1">
      <c r="A20" s="142">
        <f t="shared" si="3"/>
        <v>16</v>
      </c>
      <c r="B20" s="143" t="s">
        <v>104</v>
      </c>
      <c r="C20" s="143" t="s">
        <v>125</v>
      </c>
      <c r="D20" s="143">
        <v>2011</v>
      </c>
      <c r="E20" s="137">
        <f>'2020-21'!M19</f>
        <v>41.6</v>
      </c>
      <c r="F20" s="137">
        <f t="shared" si="0"/>
        <v>8.32</v>
      </c>
      <c r="G20" s="151"/>
      <c r="H20" s="160">
        <f t="shared" si="1"/>
        <v>0</v>
      </c>
      <c r="I20" s="134">
        <v>10</v>
      </c>
      <c r="J20" s="134">
        <v>75</v>
      </c>
      <c r="K20" s="154"/>
      <c r="L20" s="138"/>
      <c r="M20" s="167"/>
      <c r="N20" s="163"/>
      <c r="O20" s="141">
        <v>9</v>
      </c>
      <c r="P20" s="141">
        <v>3</v>
      </c>
      <c r="Q20" s="135">
        <f t="shared" si="2"/>
        <v>95.32</v>
      </c>
    </row>
    <row r="21" spans="1:17" ht="15.75" thickBot="1">
      <c r="A21" s="142">
        <f t="shared" si="3"/>
        <v>17</v>
      </c>
      <c r="B21" s="143" t="s">
        <v>162</v>
      </c>
      <c r="C21" s="143" t="s">
        <v>9</v>
      </c>
      <c r="D21" s="143">
        <v>2010</v>
      </c>
      <c r="E21" s="137">
        <v>0</v>
      </c>
      <c r="F21" s="137">
        <f t="shared" si="0"/>
        <v>0</v>
      </c>
      <c r="G21" s="151"/>
      <c r="H21" s="160">
        <f t="shared" si="1"/>
        <v>0</v>
      </c>
      <c r="I21" s="134">
        <v>14</v>
      </c>
      <c r="J21" s="134">
        <v>55</v>
      </c>
      <c r="K21" s="154"/>
      <c r="L21" s="138"/>
      <c r="M21" s="163" t="s">
        <v>136</v>
      </c>
      <c r="N21" s="163">
        <v>30</v>
      </c>
      <c r="O21" s="141"/>
      <c r="P21" s="141">
        <v>6</v>
      </c>
      <c r="Q21" s="135">
        <f t="shared" si="2"/>
        <v>91</v>
      </c>
    </row>
    <row r="22" spans="1:17" ht="15.75" thickBot="1">
      <c r="A22" s="142">
        <f t="shared" si="3"/>
        <v>18</v>
      </c>
      <c r="B22" s="143" t="s">
        <v>166</v>
      </c>
      <c r="C22" s="143" t="s">
        <v>8</v>
      </c>
      <c r="D22" s="143">
        <v>2011</v>
      </c>
      <c r="E22" s="137">
        <v>0</v>
      </c>
      <c r="F22" s="137">
        <f t="shared" si="0"/>
        <v>0</v>
      </c>
      <c r="G22" s="151"/>
      <c r="H22" s="160">
        <f t="shared" si="1"/>
        <v>0</v>
      </c>
      <c r="I22" s="134"/>
      <c r="J22" s="134"/>
      <c r="K22" s="154" t="s">
        <v>134</v>
      </c>
      <c r="L22" s="138">
        <v>70</v>
      </c>
      <c r="M22" s="163"/>
      <c r="N22" s="163"/>
      <c r="O22" s="141"/>
      <c r="P22" s="141"/>
      <c r="Q22" s="135">
        <f t="shared" si="2"/>
        <v>70</v>
      </c>
    </row>
    <row r="23" spans="1:17" ht="15.75" thickBot="1">
      <c r="A23" s="142">
        <f t="shared" si="3"/>
        <v>19</v>
      </c>
      <c r="B23" s="143" t="s">
        <v>167</v>
      </c>
      <c r="C23" s="143" t="s">
        <v>8</v>
      </c>
      <c r="D23" s="143">
        <v>2011</v>
      </c>
      <c r="E23" s="137">
        <v>0</v>
      </c>
      <c r="F23" s="137">
        <f t="shared" si="0"/>
        <v>0</v>
      </c>
      <c r="G23" s="151"/>
      <c r="H23" s="160">
        <f t="shared" si="1"/>
        <v>0</v>
      </c>
      <c r="I23" s="134"/>
      <c r="J23" s="134"/>
      <c r="K23" s="154" t="s">
        <v>134</v>
      </c>
      <c r="L23" s="138">
        <v>70</v>
      </c>
      <c r="M23" s="163"/>
      <c r="N23" s="163"/>
      <c r="O23" s="141"/>
      <c r="P23" s="141"/>
      <c r="Q23" s="135">
        <f t="shared" si="2"/>
        <v>70</v>
      </c>
    </row>
    <row r="24" spans="1:17" ht="15.75" thickBot="1">
      <c r="A24" s="142">
        <f t="shared" si="3"/>
        <v>20</v>
      </c>
      <c r="B24" s="143" t="s">
        <v>168</v>
      </c>
      <c r="C24" s="143" t="s">
        <v>85</v>
      </c>
      <c r="D24" s="143">
        <v>2013</v>
      </c>
      <c r="E24" s="137">
        <v>0</v>
      </c>
      <c r="F24" s="137">
        <f t="shared" si="0"/>
        <v>0</v>
      </c>
      <c r="G24" s="151"/>
      <c r="H24" s="160">
        <f t="shared" si="1"/>
        <v>0</v>
      </c>
      <c r="I24" s="134"/>
      <c r="J24" s="134"/>
      <c r="K24" s="154" t="s">
        <v>134</v>
      </c>
      <c r="L24" s="138">
        <v>70</v>
      </c>
      <c r="M24" s="163"/>
      <c r="N24" s="163"/>
      <c r="O24" s="141"/>
      <c r="P24" s="141"/>
      <c r="Q24" s="135">
        <f t="shared" si="2"/>
        <v>70</v>
      </c>
    </row>
    <row r="25" spans="1:17" ht="15.75" thickBot="1">
      <c r="A25" s="142">
        <f t="shared" si="3"/>
        <v>21</v>
      </c>
      <c r="B25" s="143" t="s">
        <v>169</v>
      </c>
      <c r="C25" s="143" t="s">
        <v>8</v>
      </c>
      <c r="D25" s="143">
        <v>2012</v>
      </c>
      <c r="E25" s="137">
        <v>0</v>
      </c>
      <c r="F25" s="137">
        <f t="shared" si="0"/>
        <v>0</v>
      </c>
      <c r="G25" s="151"/>
      <c r="H25" s="160">
        <f t="shared" si="1"/>
        <v>0</v>
      </c>
      <c r="I25" s="134"/>
      <c r="J25" s="134"/>
      <c r="K25" s="154" t="s">
        <v>134</v>
      </c>
      <c r="L25" s="138">
        <v>70</v>
      </c>
      <c r="M25" s="163"/>
      <c r="N25" s="163"/>
      <c r="O25" s="141"/>
      <c r="P25" s="141"/>
      <c r="Q25" s="135">
        <f t="shared" si="2"/>
        <v>70</v>
      </c>
    </row>
    <row r="26" spans="1:17" ht="15.75" thickBot="1">
      <c r="A26" s="142">
        <f t="shared" si="3"/>
        <v>22</v>
      </c>
      <c r="B26" s="143" t="s">
        <v>170</v>
      </c>
      <c r="C26" s="143" t="s">
        <v>85</v>
      </c>
      <c r="D26" s="143">
        <v>2009</v>
      </c>
      <c r="E26" s="137">
        <v>0</v>
      </c>
      <c r="F26" s="137">
        <f t="shared" si="0"/>
        <v>0</v>
      </c>
      <c r="G26" s="151"/>
      <c r="H26" s="160">
        <f t="shared" si="1"/>
        <v>0</v>
      </c>
      <c r="I26" s="134"/>
      <c r="J26" s="134"/>
      <c r="K26" s="154" t="s">
        <v>134</v>
      </c>
      <c r="L26" s="138">
        <v>70</v>
      </c>
      <c r="M26" s="163"/>
      <c r="N26" s="163"/>
      <c r="O26" s="141"/>
      <c r="P26" s="141"/>
      <c r="Q26" s="135">
        <f t="shared" si="2"/>
        <v>70</v>
      </c>
    </row>
    <row r="27" spans="1:17" ht="15.75" thickBot="1">
      <c r="A27" s="142">
        <f t="shared" si="3"/>
        <v>23</v>
      </c>
      <c r="B27" s="143" t="s">
        <v>171</v>
      </c>
      <c r="C27" s="143" t="s">
        <v>85</v>
      </c>
      <c r="D27" s="143">
        <v>2012</v>
      </c>
      <c r="E27" s="137">
        <v>0</v>
      </c>
      <c r="F27" s="137">
        <f t="shared" si="0"/>
        <v>0</v>
      </c>
      <c r="G27" s="151"/>
      <c r="H27" s="160">
        <f t="shared" si="1"/>
        <v>0</v>
      </c>
      <c r="I27" s="134"/>
      <c r="J27" s="134"/>
      <c r="K27" s="154" t="s">
        <v>134</v>
      </c>
      <c r="L27" s="138">
        <v>70</v>
      </c>
      <c r="M27" s="163"/>
      <c r="N27" s="163"/>
      <c r="O27" s="141"/>
      <c r="P27" s="141"/>
      <c r="Q27" s="135">
        <f t="shared" si="2"/>
        <v>70</v>
      </c>
    </row>
    <row r="28" spans="1:17" ht="15.75" thickBot="1">
      <c r="A28" s="142">
        <f t="shared" si="3"/>
        <v>24</v>
      </c>
      <c r="B28" s="143" t="s">
        <v>113</v>
      </c>
      <c r="C28" s="143" t="s">
        <v>89</v>
      </c>
      <c r="D28" s="153">
        <v>2009</v>
      </c>
      <c r="E28" s="137">
        <f>'2020-21'!M28</f>
        <v>17</v>
      </c>
      <c r="F28" s="137">
        <f t="shared" si="0"/>
        <v>3.4</v>
      </c>
      <c r="G28" s="151"/>
      <c r="H28" s="160">
        <f t="shared" si="1"/>
        <v>0</v>
      </c>
      <c r="I28" s="134">
        <v>16</v>
      </c>
      <c r="J28" s="134">
        <v>45</v>
      </c>
      <c r="K28" s="154"/>
      <c r="L28" s="138"/>
      <c r="M28" s="167"/>
      <c r="N28" s="163"/>
      <c r="O28" s="141"/>
      <c r="P28" s="141"/>
      <c r="Q28" s="135">
        <f t="shared" si="2"/>
        <v>48.4</v>
      </c>
    </row>
    <row r="29" spans="1:17" ht="15.75" thickBot="1">
      <c r="A29" s="142">
        <f t="shared" si="3"/>
        <v>25</v>
      </c>
      <c r="B29" s="143" t="s">
        <v>149</v>
      </c>
      <c r="C29" s="143" t="s">
        <v>150</v>
      </c>
      <c r="D29" s="143">
        <v>2012</v>
      </c>
      <c r="E29" s="137">
        <v>0</v>
      </c>
      <c r="F29" s="137">
        <f t="shared" si="0"/>
        <v>0</v>
      </c>
      <c r="G29" s="151"/>
      <c r="H29" s="160">
        <f t="shared" si="1"/>
        <v>0</v>
      </c>
      <c r="I29" s="134"/>
      <c r="J29" s="134"/>
      <c r="K29" s="154"/>
      <c r="L29" s="138"/>
      <c r="M29" s="167"/>
      <c r="N29" s="163"/>
      <c r="O29" s="141">
        <v>6</v>
      </c>
      <c r="P29" s="141"/>
      <c r="Q29" s="135">
        <f t="shared" si="2"/>
        <v>6</v>
      </c>
    </row>
    <row r="30" spans="1:17" ht="15.75" thickBot="1">
      <c r="A30" s="142">
        <f t="shared" si="3"/>
        <v>26</v>
      </c>
      <c r="B30" s="143" t="s">
        <v>151</v>
      </c>
      <c r="C30" s="143" t="s">
        <v>150</v>
      </c>
      <c r="D30" s="153">
        <v>2009</v>
      </c>
      <c r="E30" s="137">
        <v>0</v>
      </c>
      <c r="F30" s="137">
        <f t="shared" si="0"/>
        <v>0</v>
      </c>
      <c r="G30" s="151"/>
      <c r="H30" s="160">
        <f t="shared" si="1"/>
        <v>0</v>
      </c>
      <c r="I30" s="134"/>
      <c r="J30" s="134"/>
      <c r="K30" s="154"/>
      <c r="L30" s="138"/>
      <c r="M30" s="167"/>
      <c r="N30" s="163"/>
      <c r="O30" s="141">
        <v>3</v>
      </c>
      <c r="P30" s="141"/>
      <c r="Q30" s="135">
        <f t="shared" si="2"/>
        <v>3</v>
      </c>
    </row>
    <row r="31" spans="1:17" ht="15.75" thickBot="1">
      <c r="A31" s="142">
        <f t="shared" si="3"/>
        <v>27</v>
      </c>
      <c r="B31" s="161" t="s">
        <v>152</v>
      </c>
      <c r="C31" s="161" t="s">
        <v>153</v>
      </c>
      <c r="D31" s="153">
        <v>2009</v>
      </c>
      <c r="E31" s="137">
        <v>0</v>
      </c>
      <c r="F31" s="137">
        <f t="shared" si="0"/>
        <v>0</v>
      </c>
      <c r="G31" s="151"/>
      <c r="H31" s="160">
        <f t="shared" si="1"/>
        <v>0</v>
      </c>
      <c r="I31" s="134"/>
      <c r="J31" s="134"/>
      <c r="K31" s="154"/>
      <c r="L31" s="138"/>
      <c r="M31" s="167"/>
      <c r="N31" s="163"/>
      <c r="O31" s="141">
        <v>3</v>
      </c>
      <c r="P31" s="141"/>
      <c r="Q31" s="135">
        <f t="shared" si="2"/>
        <v>3</v>
      </c>
    </row>
    <row r="32" spans="1:17" ht="15.75" thickBot="1">
      <c r="A32" s="142">
        <f t="shared" si="3"/>
        <v>28</v>
      </c>
      <c r="B32" s="143" t="s">
        <v>154</v>
      </c>
      <c r="C32" s="143" t="s">
        <v>150</v>
      </c>
      <c r="D32" s="143">
        <v>2012</v>
      </c>
      <c r="E32" s="137">
        <v>0</v>
      </c>
      <c r="F32" s="137">
        <f t="shared" si="0"/>
        <v>0</v>
      </c>
      <c r="G32" s="151"/>
      <c r="H32" s="160">
        <f t="shared" si="1"/>
        <v>0</v>
      </c>
      <c r="I32" s="134"/>
      <c r="J32" s="134"/>
      <c r="K32" s="154"/>
      <c r="L32" s="138"/>
      <c r="M32" s="167"/>
      <c r="N32" s="163"/>
      <c r="O32" s="141">
        <v>3</v>
      </c>
      <c r="P32" s="141"/>
      <c r="Q32" s="135">
        <f t="shared" si="2"/>
        <v>3</v>
      </c>
    </row>
    <row r="33" spans="1:17" ht="15.75" thickBot="1">
      <c r="A33" s="142">
        <f t="shared" si="3"/>
        <v>29</v>
      </c>
      <c r="B33" s="143" t="s">
        <v>156</v>
      </c>
      <c r="C33" s="143" t="s">
        <v>155</v>
      </c>
      <c r="D33" s="153">
        <v>2009</v>
      </c>
      <c r="E33" s="137">
        <v>0</v>
      </c>
      <c r="F33" s="137">
        <f t="shared" si="0"/>
        <v>0</v>
      </c>
      <c r="G33" s="151"/>
      <c r="H33" s="160">
        <f t="shared" si="1"/>
        <v>0</v>
      </c>
      <c r="I33" s="134"/>
      <c r="J33" s="134"/>
      <c r="K33" s="138"/>
      <c r="L33" s="138"/>
      <c r="M33" s="167"/>
      <c r="N33" s="163"/>
      <c r="O33" s="141">
        <v>3</v>
      </c>
      <c r="P33" s="141"/>
      <c r="Q33" s="135">
        <f t="shared" si="2"/>
        <v>3</v>
      </c>
    </row>
    <row r="34" spans="1:17" ht="15.75" thickBot="1">
      <c r="A34" s="142">
        <f t="shared" si="3"/>
        <v>30</v>
      </c>
      <c r="B34" s="143" t="s">
        <v>159</v>
      </c>
      <c r="C34" s="143" t="s">
        <v>160</v>
      </c>
      <c r="D34" s="143">
        <v>2013</v>
      </c>
      <c r="E34" s="137">
        <v>0</v>
      </c>
      <c r="F34" s="137">
        <f t="shared" si="0"/>
        <v>0</v>
      </c>
      <c r="G34" s="151"/>
      <c r="H34" s="160">
        <f t="shared" si="1"/>
        <v>0</v>
      </c>
      <c r="I34" s="134"/>
      <c r="J34" s="134"/>
      <c r="K34" s="138"/>
      <c r="L34" s="138"/>
      <c r="M34" s="163"/>
      <c r="N34" s="163"/>
      <c r="O34" s="141">
        <v>3</v>
      </c>
      <c r="P34" s="141"/>
      <c r="Q34" s="135">
        <f t="shared" si="2"/>
        <v>3</v>
      </c>
    </row>
    <row r="35" spans="1:17" ht="15.75" thickBot="1">
      <c r="A35" s="142">
        <f t="shared" si="3"/>
        <v>31</v>
      </c>
      <c r="B35" s="143" t="s">
        <v>92</v>
      </c>
      <c r="C35" s="143"/>
      <c r="D35" s="143"/>
      <c r="E35" s="137">
        <v>5</v>
      </c>
      <c r="F35" s="137">
        <f t="shared" si="0"/>
        <v>1</v>
      </c>
      <c r="G35" s="151"/>
      <c r="H35" s="160">
        <f t="shared" si="1"/>
        <v>0</v>
      </c>
      <c r="I35" s="134"/>
      <c r="J35" s="134"/>
      <c r="K35" s="154"/>
      <c r="L35" s="138"/>
      <c r="M35" s="163"/>
      <c r="N35" s="163"/>
      <c r="O35" s="141"/>
      <c r="P35" s="141"/>
      <c r="Q35" s="135">
        <f t="shared" si="2"/>
        <v>1</v>
      </c>
    </row>
    <row r="36" spans="1:17" ht="15.75" thickBot="1">
      <c r="A36" s="142"/>
      <c r="B36" s="143"/>
      <c r="C36" s="143"/>
      <c r="D36" s="143"/>
      <c r="E36" s="137"/>
      <c r="F36" s="137"/>
      <c r="G36" s="151"/>
      <c r="H36" s="151"/>
      <c r="I36" s="134"/>
      <c r="J36" s="134"/>
      <c r="K36" s="138"/>
      <c r="L36" s="138"/>
      <c r="M36" s="163"/>
      <c r="N36" s="163"/>
      <c r="O36" s="141"/>
      <c r="P36" s="141"/>
      <c r="Q36" s="135">
        <f t="shared" si="2"/>
        <v>0</v>
      </c>
    </row>
    <row r="37" spans="1:17" ht="15.75" thickBot="1">
      <c r="A37" s="142"/>
      <c r="B37" s="143"/>
      <c r="C37" s="143"/>
      <c r="D37" s="143"/>
      <c r="E37" s="137"/>
      <c r="F37" s="137"/>
      <c r="G37" s="151"/>
      <c r="H37" s="151"/>
      <c r="I37" s="134"/>
      <c r="J37" s="134"/>
      <c r="K37" s="138"/>
      <c r="L37" s="138"/>
      <c r="M37" s="163"/>
      <c r="N37" s="163"/>
      <c r="O37" s="141"/>
      <c r="P37" s="141"/>
      <c r="Q37" s="135">
        <f t="shared" ref="Q37:Q68" si="4">F37+J37+L37+N37+O37+P37</f>
        <v>0</v>
      </c>
    </row>
    <row r="38" spans="1:17" ht="15.75" thickBot="1">
      <c r="A38" s="142"/>
      <c r="B38" s="143"/>
      <c r="C38" s="143"/>
      <c r="D38" s="143"/>
      <c r="E38" s="137"/>
      <c r="F38" s="137"/>
      <c r="G38" s="151"/>
      <c r="H38" s="151"/>
      <c r="I38" s="134"/>
      <c r="J38" s="134"/>
      <c r="K38" s="138"/>
      <c r="L38" s="138"/>
      <c r="M38" s="163"/>
      <c r="N38" s="163"/>
      <c r="O38" s="141"/>
      <c r="P38" s="141"/>
      <c r="Q38" s="135">
        <f t="shared" si="4"/>
        <v>0</v>
      </c>
    </row>
    <row r="39" spans="1:17" ht="15.75" thickBot="1">
      <c r="A39" s="142"/>
      <c r="B39" s="143"/>
      <c r="C39" s="143"/>
      <c r="D39" s="143"/>
      <c r="E39" s="137"/>
      <c r="F39" s="137"/>
      <c r="G39" s="151"/>
      <c r="H39" s="151"/>
      <c r="I39" s="134"/>
      <c r="J39" s="134"/>
      <c r="K39" s="138"/>
      <c r="L39" s="138"/>
      <c r="M39" s="163"/>
      <c r="N39" s="163"/>
      <c r="O39" s="141"/>
      <c r="P39" s="141"/>
      <c r="Q39" s="135">
        <f t="shared" si="4"/>
        <v>0</v>
      </c>
    </row>
    <row r="40" spans="1:17" ht="15.75" thickBot="1">
      <c r="A40" s="142"/>
      <c r="B40" s="143"/>
      <c r="C40" s="143"/>
      <c r="D40" s="143"/>
      <c r="E40" s="137"/>
      <c r="F40" s="137"/>
      <c r="G40" s="151"/>
      <c r="H40" s="151"/>
      <c r="I40" s="134"/>
      <c r="J40" s="134"/>
      <c r="K40" s="138"/>
      <c r="L40" s="138"/>
      <c r="M40" s="163"/>
      <c r="N40" s="163"/>
      <c r="O40" s="141"/>
      <c r="P40" s="141"/>
      <c r="Q40" s="135">
        <f t="shared" si="4"/>
        <v>0</v>
      </c>
    </row>
    <row r="41" spans="1:17" ht="15.75" thickBot="1">
      <c r="A41" s="142"/>
      <c r="B41" s="143"/>
      <c r="C41" s="143"/>
      <c r="D41" s="143"/>
      <c r="E41" s="137"/>
      <c r="F41" s="137"/>
      <c r="G41" s="151"/>
      <c r="H41" s="151"/>
      <c r="I41" s="134"/>
      <c r="J41" s="134"/>
      <c r="K41" s="138"/>
      <c r="L41" s="138"/>
      <c r="M41" s="163"/>
      <c r="N41" s="163"/>
      <c r="O41" s="141"/>
      <c r="P41" s="141"/>
      <c r="Q41" s="135">
        <f t="shared" si="4"/>
        <v>0</v>
      </c>
    </row>
    <row r="42" spans="1:17" ht="15.75" thickBot="1">
      <c r="A42" s="142"/>
      <c r="B42" s="143"/>
      <c r="C42" s="143"/>
      <c r="D42" s="143"/>
      <c r="E42" s="137"/>
      <c r="F42" s="137"/>
      <c r="G42" s="151"/>
      <c r="H42" s="151"/>
      <c r="I42" s="134"/>
      <c r="J42" s="134"/>
      <c r="K42" s="138"/>
      <c r="L42" s="138"/>
      <c r="M42" s="163"/>
      <c r="N42" s="163"/>
      <c r="O42" s="141"/>
      <c r="P42" s="141"/>
      <c r="Q42" s="135">
        <f t="shared" si="4"/>
        <v>0</v>
      </c>
    </row>
    <row r="43" spans="1:17" ht="15.75" thickBot="1">
      <c r="A43" s="142"/>
      <c r="B43" s="143"/>
      <c r="C43" s="143"/>
      <c r="D43" s="143"/>
      <c r="E43" s="137"/>
      <c r="F43" s="137"/>
      <c r="G43" s="151"/>
      <c r="H43" s="151"/>
      <c r="I43" s="134"/>
      <c r="J43" s="134"/>
      <c r="K43" s="138"/>
      <c r="L43" s="138"/>
      <c r="M43" s="163"/>
      <c r="N43" s="163"/>
      <c r="O43" s="141"/>
      <c r="P43" s="141"/>
      <c r="Q43" s="135">
        <f t="shared" si="4"/>
        <v>0</v>
      </c>
    </row>
    <row r="44" spans="1:17" ht="15.75" thickBot="1">
      <c r="A44" s="142"/>
      <c r="B44" s="143"/>
      <c r="C44" s="143"/>
      <c r="D44" s="143"/>
      <c r="E44" s="137"/>
      <c r="F44" s="137"/>
      <c r="G44" s="151"/>
      <c r="H44" s="151"/>
      <c r="I44" s="134"/>
      <c r="J44" s="134"/>
      <c r="K44" s="138"/>
      <c r="L44" s="138"/>
      <c r="M44" s="163"/>
      <c r="N44" s="163"/>
      <c r="O44" s="141"/>
      <c r="P44" s="141"/>
      <c r="Q44" s="135">
        <f t="shared" si="4"/>
        <v>0</v>
      </c>
    </row>
    <row r="45" spans="1:17" ht="15.75" thickBot="1">
      <c r="A45" s="142"/>
      <c r="B45" s="143"/>
      <c r="C45" s="143"/>
      <c r="D45" s="143"/>
      <c r="E45" s="137"/>
      <c r="F45" s="137"/>
      <c r="G45" s="151"/>
      <c r="H45" s="151"/>
      <c r="I45" s="134"/>
      <c r="J45" s="134"/>
      <c r="K45" s="138"/>
      <c r="L45" s="138"/>
      <c r="M45" s="163"/>
      <c r="N45" s="163"/>
      <c r="O45" s="141"/>
      <c r="P45" s="141"/>
      <c r="Q45" s="135">
        <f t="shared" si="4"/>
        <v>0</v>
      </c>
    </row>
    <row r="46" spans="1:17" ht="15.75" thickBot="1">
      <c r="A46" s="142"/>
      <c r="B46" s="143"/>
      <c r="C46" s="143"/>
      <c r="D46" s="143"/>
      <c r="E46" s="137"/>
      <c r="F46" s="137"/>
      <c r="G46" s="151"/>
      <c r="H46" s="151"/>
      <c r="I46" s="134"/>
      <c r="J46" s="134"/>
      <c r="K46" s="138"/>
      <c r="L46" s="138"/>
      <c r="M46" s="163"/>
      <c r="N46" s="163"/>
      <c r="O46" s="141"/>
      <c r="P46" s="141"/>
      <c r="Q46" s="135">
        <f t="shared" si="4"/>
        <v>0</v>
      </c>
    </row>
    <row r="47" spans="1:17" ht="15.75" thickBot="1">
      <c r="A47" s="142"/>
      <c r="B47" s="143"/>
      <c r="C47" s="143"/>
      <c r="D47" s="143"/>
      <c r="E47" s="137"/>
      <c r="F47" s="137"/>
      <c r="G47" s="151"/>
      <c r="H47" s="151"/>
      <c r="I47" s="134"/>
      <c r="J47" s="134"/>
      <c r="K47" s="138"/>
      <c r="L47" s="138"/>
      <c r="M47" s="163"/>
      <c r="N47" s="163"/>
      <c r="O47" s="141"/>
      <c r="P47" s="141"/>
      <c r="Q47" s="135">
        <f t="shared" si="4"/>
        <v>0</v>
      </c>
    </row>
    <row r="48" spans="1:17" ht="15.75" thickBot="1">
      <c r="A48" s="142"/>
      <c r="B48" s="143"/>
      <c r="C48" s="143"/>
      <c r="D48" s="143"/>
      <c r="E48" s="137"/>
      <c r="F48" s="137"/>
      <c r="G48" s="151"/>
      <c r="H48" s="151"/>
      <c r="I48" s="134"/>
      <c r="J48" s="134"/>
      <c r="K48" s="138"/>
      <c r="L48" s="138"/>
      <c r="M48" s="163"/>
      <c r="N48" s="163"/>
      <c r="O48" s="141"/>
      <c r="P48" s="141"/>
      <c r="Q48" s="135">
        <f t="shared" si="4"/>
        <v>0</v>
      </c>
    </row>
    <row r="49" spans="1:17" ht="15.75" thickBot="1">
      <c r="A49" s="142"/>
      <c r="B49" s="143"/>
      <c r="C49" s="143"/>
      <c r="D49" s="143"/>
      <c r="E49" s="137"/>
      <c r="F49" s="137"/>
      <c r="G49" s="151"/>
      <c r="H49" s="151"/>
      <c r="I49" s="134"/>
      <c r="J49" s="134"/>
      <c r="K49" s="138"/>
      <c r="L49" s="138"/>
      <c r="M49" s="163"/>
      <c r="N49" s="163"/>
      <c r="O49" s="141"/>
      <c r="P49" s="141"/>
      <c r="Q49" s="135">
        <f t="shared" si="4"/>
        <v>0</v>
      </c>
    </row>
    <row r="50" spans="1:17" ht="15.75" thickBot="1">
      <c r="A50" s="142"/>
      <c r="B50" s="143"/>
      <c r="C50" s="143"/>
      <c r="D50" s="143"/>
      <c r="E50" s="137"/>
      <c r="F50" s="137"/>
      <c r="G50" s="151"/>
      <c r="H50" s="151"/>
      <c r="I50" s="134"/>
      <c r="J50" s="134"/>
      <c r="K50" s="138"/>
      <c r="L50" s="138"/>
      <c r="M50" s="163"/>
      <c r="N50" s="163"/>
      <c r="O50" s="141"/>
      <c r="P50" s="141"/>
      <c r="Q50" s="135">
        <f t="shared" si="4"/>
        <v>0</v>
      </c>
    </row>
    <row r="51" spans="1:17" ht="15.75" thickBot="1">
      <c r="A51" s="142"/>
      <c r="B51" s="143"/>
      <c r="C51" s="143"/>
      <c r="D51" s="143"/>
      <c r="E51" s="137"/>
      <c r="F51" s="137"/>
      <c r="G51" s="151"/>
      <c r="H51" s="151"/>
      <c r="I51" s="134"/>
      <c r="J51" s="134"/>
      <c r="K51" s="138"/>
      <c r="L51" s="138"/>
      <c r="M51" s="163"/>
      <c r="N51" s="163"/>
      <c r="O51" s="141"/>
      <c r="P51" s="141"/>
      <c r="Q51" s="135">
        <f t="shared" si="4"/>
        <v>0</v>
      </c>
    </row>
    <row r="52" spans="1:17" ht="15.75" thickBot="1">
      <c r="A52" s="142"/>
      <c r="B52" s="143"/>
      <c r="C52" s="143"/>
      <c r="D52" s="143"/>
      <c r="E52" s="137"/>
      <c r="F52" s="137"/>
      <c r="G52" s="151"/>
      <c r="H52" s="151"/>
      <c r="I52" s="134"/>
      <c r="J52" s="134"/>
      <c r="K52" s="138"/>
      <c r="L52" s="138"/>
      <c r="M52" s="163"/>
      <c r="N52" s="163"/>
      <c r="O52" s="141"/>
      <c r="P52" s="141"/>
      <c r="Q52" s="135">
        <f t="shared" si="4"/>
        <v>0</v>
      </c>
    </row>
    <row r="53" spans="1:17" ht="15.75" thickBot="1">
      <c r="A53" s="142"/>
      <c r="B53" s="143"/>
      <c r="C53" s="143"/>
      <c r="D53" s="143"/>
      <c r="E53" s="137"/>
      <c r="F53" s="137"/>
      <c r="G53" s="151"/>
      <c r="H53" s="151"/>
      <c r="I53" s="134"/>
      <c r="J53" s="134"/>
      <c r="K53" s="138"/>
      <c r="L53" s="138"/>
      <c r="M53" s="163"/>
      <c r="N53" s="163"/>
      <c r="O53" s="141"/>
      <c r="P53" s="141"/>
      <c r="Q53" s="135">
        <f t="shared" si="4"/>
        <v>0</v>
      </c>
    </row>
    <row r="54" spans="1:17" ht="15.75" thickBot="1">
      <c r="A54" s="142"/>
      <c r="B54" s="143"/>
      <c r="C54" s="143"/>
      <c r="D54" s="143"/>
      <c r="E54" s="137"/>
      <c r="F54" s="137"/>
      <c r="G54" s="151"/>
      <c r="H54" s="151"/>
      <c r="I54" s="134"/>
      <c r="J54" s="134"/>
      <c r="K54" s="138"/>
      <c r="L54" s="138"/>
      <c r="M54" s="163"/>
      <c r="N54" s="163"/>
      <c r="O54" s="141"/>
      <c r="P54" s="141"/>
      <c r="Q54" s="135">
        <f t="shared" si="4"/>
        <v>0</v>
      </c>
    </row>
    <row r="55" spans="1:17" ht="15.75" thickBot="1">
      <c r="A55" s="142"/>
      <c r="B55" s="143"/>
      <c r="C55" s="143"/>
      <c r="D55" s="143"/>
      <c r="E55" s="137"/>
      <c r="F55" s="137"/>
      <c r="G55" s="151"/>
      <c r="H55" s="151"/>
      <c r="I55" s="134"/>
      <c r="J55" s="134"/>
      <c r="K55" s="138"/>
      <c r="L55" s="138"/>
      <c r="M55" s="163"/>
      <c r="N55" s="163"/>
      <c r="O55" s="141"/>
      <c r="P55" s="141"/>
      <c r="Q55" s="135">
        <f t="shared" si="4"/>
        <v>0</v>
      </c>
    </row>
    <row r="56" spans="1:17" ht="15.75" thickBot="1">
      <c r="A56" s="142"/>
      <c r="B56" s="143"/>
      <c r="C56" s="143"/>
      <c r="D56" s="143"/>
      <c r="E56" s="137"/>
      <c r="F56" s="137"/>
      <c r="G56" s="151"/>
      <c r="H56" s="151"/>
      <c r="I56" s="134"/>
      <c r="J56" s="134"/>
      <c r="K56" s="138"/>
      <c r="L56" s="138"/>
      <c r="M56" s="163"/>
      <c r="N56" s="163"/>
      <c r="O56" s="141"/>
      <c r="P56" s="141"/>
      <c r="Q56" s="135">
        <f t="shared" si="4"/>
        <v>0</v>
      </c>
    </row>
    <row r="57" spans="1:17" ht="15.75" thickBot="1">
      <c r="A57" s="142"/>
      <c r="B57" s="143"/>
      <c r="C57" s="143"/>
      <c r="D57" s="143"/>
      <c r="E57" s="137"/>
      <c r="F57" s="137"/>
      <c r="G57" s="151"/>
      <c r="H57" s="151"/>
      <c r="I57" s="134"/>
      <c r="J57" s="134"/>
      <c r="K57" s="138"/>
      <c r="L57" s="138"/>
      <c r="M57" s="163"/>
      <c r="N57" s="163"/>
      <c r="O57" s="141"/>
      <c r="P57" s="141"/>
      <c r="Q57" s="135">
        <f t="shared" si="4"/>
        <v>0</v>
      </c>
    </row>
    <row r="58" spans="1:17" ht="15.75" thickBot="1">
      <c r="A58" s="142"/>
      <c r="B58" s="143"/>
      <c r="C58" s="143"/>
      <c r="D58" s="143"/>
      <c r="E58" s="137"/>
      <c r="F58" s="137"/>
      <c r="G58" s="151"/>
      <c r="H58" s="151"/>
      <c r="I58" s="134"/>
      <c r="J58" s="134"/>
      <c r="K58" s="138"/>
      <c r="L58" s="138"/>
      <c r="M58" s="163"/>
      <c r="N58" s="163"/>
      <c r="O58" s="141"/>
      <c r="P58" s="141"/>
      <c r="Q58" s="135">
        <f t="shared" si="4"/>
        <v>0</v>
      </c>
    </row>
    <row r="59" spans="1:17" ht="15.75" thickBot="1">
      <c r="A59" s="142"/>
      <c r="B59" s="143"/>
      <c r="C59" s="143"/>
      <c r="D59" s="143"/>
      <c r="E59" s="137"/>
      <c r="F59" s="137"/>
      <c r="G59" s="151"/>
      <c r="H59" s="151"/>
      <c r="I59" s="134"/>
      <c r="J59" s="134"/>
      <c r="K59" s="138"/>
      <c r="L59" s="138"/>
      <c r="M59" s="163"/>
      <c r="N59" s="163"/>
      <c r="O59" s="141"/>
      <c r="P59" s="141"/>
      <c r="Q59" s="135">
        <f t="shared" si="4"/>
        <v>0</v>
      </c>
    </row>
    <row r="60" spans="1:17" ht="15.75" thickBot="1">
      <c r="A60" s="142"/>
      <c r="B60" s="143"/>
      <c r="C60" s="143"/>
      <c r="D60" s="143"/>
      <c r="E60" s="137"/>
      <c r="F60" s="137"/>
      <c r="G60" s="151"/>
      <c r="H60" s="151"/>
      <c r="I60" s="134"/>
      <c r="J60" s="134"/>
      <c r="K60" s="138"/>
      <c r="L60" s="138"/>
      <c r="M60" s="163"/>
      <c r="N60" s="163"/>
      <c r="O60" s="141"/>
      <c r="P60" s="141"/>
      <c r="Q60" s="135">
        <f t="shared" si="4"/>
        <v>0</v>
      </c>
    </row>
    <row r="61" spans="1:17" ht="15.75" thickBot="1">
      <c r="A61" s="142"/>
      <c r="B61" s="143"/>
      <c r="C61" s="143"/>
      <c r="D61" s="143"/>
      <c r="E61" s="137"/>
      <c r="F61" s="137"/>
      <c r="G61" s="151"/>
      <c r="H61" s="151"/>
      <c r="I61" s="134"/>
      <c r="J61" s="134"/>
      <c r="K61" s="138"/>
      <c r="L61" s="138"/>
      <c r="M61" s="163"/>
      <c r="N61" s="163"/>
      <c r="O61" s="141"/>
      <c r="P61" s="141"/>
      <c r="Q61" s="135">
        <f t="shared" si="4"/>
        <v>0</v>
      </c>
    </row>
    <row r="62" spans="1:17" ht="15.75" thickBot="1">
      <c r="A62" s="142"/>
      <c r="B62" s="143"/>
      <c r="C62" s="143"/>
      <c r="D62" s="143"/>
      <c r="E62" s="137"/>
      <c r="F62" s="137"/>
      <c r="G62" s="151"/>
      <c r="H62" s="151"/>
      <c r="I62" s="134"/>
      <c r="J62" s="134"/>
      <c r="K62" s="138"/>
      <c r="L62" s="138"/>
      <c r="M62" s="163"/>
      <c r="N62" s="163"/>
      <c r="O62" s="141"/>
      <c r="P62" s="141"/>
      <c r="Q62" s="135">
        <f t="shared" si="4"/>
        <v>0</v>
      </c>
    </row>
    <row r="63" spans="1:17" ht="15.75" thickBot="1">
      <c r="A63" s="142"/>
      <c r="B63" s="143"/>
      <c r="C63" s="143"/>
      <c r="D63" s="143"/>
      <c r="E63" s="137"/>
      <c r="F63" s="137"/>
      <c r="G63" s="151"/>
      <c r="H63" s="151"/>
      <c r="I63" s="134"/>
      <c r="J63" s="134"/>
      <c r="K63" s="138"/>
      <c r="L63" s="138"/>
      <c r="M63" s="163"/>
      <c r="N63" s="163"/>
      <c r="O63" s="141"/>
      <c r="P63" s="141"/>
      <c r="Q63" s="135">
        <f t="shared" si="4"/>
        <v>0</v>
      </c>
    </row>
    <row r="64" spans="1:17" ht="15.75" thickBot="1">
      <c r="A64" s="142"/>
      <c r="B64" s="143"/>
      <c r="C64" s="143"/>
      <c r="D64" s="143"/>
      <c r="E64" s="137"/>
      <c r="F64" s="137"/>
      <c r="G64" s="151"/>
      <c r="H64" s="151"/>
      <c r="I64" s="134"/>
      <c r="J64" s="134"/>
      <c r="K64" s="138"/>
      <c r="L64" s="138"/>
      <c r="M64" s="163"/>
      <c r="N64" s="163"/>
      <c r="O64" s="141"/>
      <c r="P64" s="141"/>
      <c r="Q64" s="135">
        <f t="shared" si="4"/>
        <v>0</v>
      </c>
    </row>
    <row r="65" spans="1:17" ht="15.75" thickBot="1">
      <c r="A65" s="142"/>
      <c r="B65" s="143"/>
      <c r="C65" s="143"/>
      <c r="D65" s="143"/>
      <c r="E65" s="137"/>
      <c r="F65" s="137"/>
      <c r="G65" s="151"/>
      <c r="H65" s="151"/>
      <c r="I65" s="134"/>
      <c r="J65" s="134"/>
      <c r="K65" s="138"/>
      <c r="L65" s="138"/>
      <c r="M65" s="163"/>
      <c r="N65" s="163"/>
      <c r="O65" s="141"/>
      <c r="P65" s="141"/>
      <c r="Q65" s="135">
        <f t="shared" si="4"/>
        <v>0</v>
      </c>
    </row>
    <row r="66" spans="1:17" ht="15.75" thickBot="1">
      <c r="A66" s="142"/>
      <c r="B66" s="143"/>
      <c r="C66" s="143"/>
      <c r="D66" s="143"/>
      <c r="E66" s="137"/>
      <c r="F66" s="137"/>
      <c r="G66" s="151"/>
      <c r="H66" s="151"/>
      <c r="I66" s="134"/>
      <c r="J66" s="134"/>
      <c r="K66" s="138"/>
      <c r="L66" s="138"/>
      <c r="M66" s="163"/>
      <c r="N66" s="163"/>
      <c r="O66" s="141"/>
      <c r="P66" s="141"/>
      <c r="Q66" s="135">
        <f t="shared" si="4"/>
        <v>0</v>
      </c>
    </row>
    <row r="67" spans="1:17" ht="15.75" thickBot="1">
      <c r="A67" s="142"/>
      <c r="B67" s="143"/>
      <c r="C67" s="143"/>
      <c r="D67" s="143"/>
      <c r="E67" s="137"/>
      <c r="F67" s="137"/>
      <c r="G67" s="151"/>
      <c r="H67" s="151"/>
      <c r="I67" s="134"/>
      <c r="J67" s="134"/>
      <c r="K67" s="138"/>
      <c r="L67" s="138"/>
      <c r="M67" s="163"/>
      <c r="N67" s="163"/>
      <c r="O67" s="141"/>
      <c r="P67" s="141"/>
      <c r="Q67" s="135">
        <f t="shared" si="4"/>
        <v>0</v>
      </c>
    </row>
    <row r="68" spans="1:17" ht="15.75" thickBot="1">
      <c r="A68" s="142"/>
      <c r="B68" s="143"/>
      <c r="C68" s="143"/>
      <c r="D68" s="143"/>
      <c r="E68" s="137"/>
      <c r="F68" s="137"/>
      <c r="G68" s="151"/>
      <c r="H68" s="151"/>
      <c r="I68" s="134"/>
      <c r="J68" s="134"/>
      <c r="K68" s="138"/>
      <c r="L68" s="138"/>
      <c r="M68" s="163"/>
      <c r="N68" s="163"/>
      <c r="O68" s="141"/>
      <c r="P68" s="141"/>
      <c r="Q68" s="135">
        <f t="shared" si="4"/>
        <v>0</v>
      </c>
    </row>
    <row r="69" spans="1:17" ht="15.75" thickBot="1">
      <c r="A69" s="142"/>
      <c r="B69" s="143"/>
      <c r="C69" s="143"/>
      <c r="D69" s="143"/>
      <c r="E69" s="137"/>
      <c r="F69" s="137"/>
      <c r="G69" s="151"/>
      <c r="H69" s="151"/>
      <c r="I69" s="134"/>
      <c r="J69" s="134"/>
      <c r="K69" s="138"/>
      <c r="L69" s="138"/>
      <c r="M69" s="163"/>
      <c r="N69" s="163"/>
      <c r="O69" s="141"/>
      <c r="P69" s="141"/>
      <c r="Q69" s="135">
        <f t="shared" ref="Q69:Q78" si="5">F69+J69+L69+N69+O69+P69</f>
        <v>0</v>
      </c>
    </row>
    <row r="70" spans="1:17" ht="15.75" thickBot="1">
      <c r="A70" s="142"/>
      <c r="B70" s="143"/>
      <c r="C70" s="143"/>
      <c r="D70" s="143"/>
      <c r="E70" s="137"/>
      <c r="F70" s="137"/>
      <c r="G70" s="151"/>
      <c r="H70" s="151"/>
      <c r="I70" s="134"/>
      <c r="J70" s="134"/>
      <c r="K70" s="138"/>
      <c r="L70" s="138"/>
      <c r="M70" s="163"/>
      <c r="N70" s="163"/>
      <c r="O70" s="141"/>
      <c r="P70" s="141"/>
      <c r="Q70" s="135">
        <f t="shared" si="5"/>
        <v>0</v>
      </c>
    </row>
    <row r="71" spans="1:17" ht="15.75" thickBot="1">
      <c r="A71" s="142"/>
      <c r="B71" s="143"/>
      <c r="C71" s="143"/>
      <c r="D71" s="143"/>
      <c r="E71" s="137"/>
      <c r="F71" s="137"/>
      <c r="G71" s="151"/>
      <c r="H71" s="151"/>
      <c r="I71" s="134"/>
      <c r="J71" s="134"/>
      <c r="K71" s="138"/>
      <c r="L71" s="138"/>
      <c r="M71" s="163"/>
      <c r="N71" s="163"/>
      <c r="O71" s="141"/>
      <c r="P71" s="141"/>
      <c r="Q71" s="135">
        <f t="shared" si="5"/>
        <v>0</v>
      </c>
    </row>
    <row r="72" spans="1:17" ht="15.75" thickBot="1">
      <c r="A72" s="142"/>
      <c r="B72" s="143"/>
      <c r="C72" s="143"/>
      <c r="D72" s="143"/>
      <c r="E72" s="137"/>
      <c r="F72" s="137"/>
      <c r="G72" s="151"/>
      <c r="H72" s="151"/>
      <c r="I72" s="134"/>
      <c r="J72" s="134"/>
      <c r="K72" s="138"/>
      <c r="L72" s="138"/>
      <c r="M72" s="163"/>
      <c r="N72" s="163"/>
      <c r="O72" s="141"/>
      <c r="P72" s="141"/>
      <c r="Q72" s="135">
        <f t="shared" si="5"/>
        <v>0</v>
      </c>
    </row>
    <row r="73" spans="1:17" ht="15.75" thickBot="1">
      <c r="A73" s="142"/>
      <c r="B73" s="143"/>
      <c r="C73" s="143"/>
      <c r="D73" s="143"/>
      <c r="E73" s="137"/>
      <c r="F73" s="137"/>
      <c r="G73" s="151"/>
      <c r="H73" s="151"/>
      <c r="I73" s="134"/>
      <c r="J73" s="134"/>
      <c r="K73" s="138"/>
      <c r="L73" s="138"/>
      <c r="M73" s="163"/>
      <c r="N73" s="163"/>
      <c r="O73" s="141"/>
      <c r="P73" s="141"/>
      <c r="Q73" s="135">
        <f t="shared" si="5"/>
        <v>0</v>
      </c>
    </row>
    <row r="74" spans="1:17" ht="15.75" thickBot="1">
      <c r="A74" s="142"/>
      <c r="B74" s="143"/>
      <c r="C74" s="143"/>
      <c r="D74" s="143"/>
      <c r="E74" s="137"/>
      <c r="F74" s="137"/>
      <c r="G74" s="151"/>
      <c r="H74" s="151"/>
      <c r="I74" s="134"/>
      <c r="J74" s="134"/>
      <c r="K74" s="138"/>
      <c r="L74" s="138"/>
      <c r="M74" s="163"/>
      <c r="N74" s="163"/>
      <c r="O74" s="141"/>
      <c r="P74" s="141"/>
      <c r="Q74" s="135">
        <f t="shared" si="5"/>
        <v>0</v>
      </c>
    </row>
    <row r="75" spans="1:17" ht="15.75" thickBot="1">
      <c r="A75" s="142"/>
      <c r="B75" s="143"/>
      <c r="C75" s="143"/>
      <c r="D75" s="143"/>
      <c r="E75" s="137"/>
      <c r="F75" s="137"/>
      <c r="G75" s="151"/>
      <c r="H75" s="151"/>
      <c r="I75" s="134"/>
      <c r="J75" s="134"/>
      <c r="K75" s="138"/>
      <c r="L75" s="138"/>
      <c r="M75" s="163"/>
      <c r="N75" s="163"/>
      <c r="O75" s="141"/>
      <c r="P75" s="141"/>
      <c r="Q75" s="135">
        <f t="shared" si="5"/>
        <v>0</v>
      </c>
    </row>
    <row r="76" spans="1:17" ht="15.75" thickBot="1">
      <c r="A76" s="142"/>
      <c r="B76" s="143"/>
      <c r="C76" s="143"/>
      <c r="D76" s="143"/>
      <c r="E76" s="137"/>
      <c r="F76" s="137"/>
      <c r="G76" s="151"/>
      <c r="H76" s="151"/>
      <c r="I76" s="134"/>
      <c r="J76" s="134"/>
      <c r="K76" s="138"/>
      <c r="L76" s="138"/>
      <c r="M76" s="163"/>
      <c r="N76" s="163"/>
      <c r="O76" s="141"/>
      <c r="P76" s="141"/>
      <c r="Q76" s="135">
        <f t="shared" si="5"/>
        <v>0</v>
      </c>
    </row>
    <row r="77" spans="1:17" ht="15.75" thickBot="1">
      <c r="A77" s="142"/>
      <c r="B77" s="143"/>
      <c r="C77" s="143"/>
      <c r="D77" s="143"/>
      <c r="E77" s="137"/>
      <c r="F77" s="137"/>
      <c r="G77" s="151"/>
      <c r="H77" s="151"/>
      <c r="I77" s="134"/>
      <c r="J77" s="134"/>
      <c r="K77" s="138"/>
      <c r="L77" s="138"/>
      <c r="M77" s="163"/>
      <c r="N77" s="163"/>
      <c r="O77" s="141"/>
      <c r="P77" s="141"/>
      <c r="Q77" s="135">
        <f t="shared" si="5"/>
        <v>0</v>
      </c>
    </row>
    <row r="78" spans="1:17" ht="15.75" thickBot="1">
      <c r="A78" s="142"/>
      <c r="B78" s="143"/>
      <c r="C78" s="143"/>
      <c r="D78" s="143"/>
      <c r="E78" s="137"/>
      <c r="F78" s="137"/>
      <c r="G78" s="151"/>
      <c r="H78" s="151"/>
      <c r="I78" s="134"/>
      <c r="J78" s="134"/>
      <c r="K78" s="138"/>
      <c r="L78" s="138"/>
      <c r="M78" s="163"/>
      <c r="N78" s="163"/>
      <c r="O78" s="141"/>
      <c r="P78" s="141"/>
      <c r="Q78" s="135">
        <f t="shared" si="5"/>
        <v>0</v>
      </c>
    </row>
  </sheetData>
  <autoFilter ref="Q3:Q67">
    <sortState ref="A6:Q78">
      <sortCondition descending="1" ref="Q3:Q67"/>
    </sortState>
  </autoFilter>
  <mergeCells count="10">
    <mergeCell ref="A1:Q2"/>
    <mergeCell ref="A3:A4"/>
    <mergeCell ref="B3:B4"/>
    <mergeCell ref="C3:C4"/>
    <mergeCell ref="D3:D4"/>
    <mergeCell ref="E3:F3"/>
    <mergeCell ref="I3:J3"/>
    <mergeCell ref="K3:L3"/>
    <mergeCell ref="G3:H3"/>
    <mergeCell ref="M3:N3"/>
  </mergeCells>
  <phoneticPr fontId="9" type="noConversion"/>
  <pageMargins left="0.7" right="0.7" top="0.75" bottom="0.75" header="0.3" footer="0.3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opLeftCell="A6" zoomScale="90" zoomScaleNormal="90" workbookViewId="0">
      <selection activeCell="B13" sqref="B13"/>
    </sheetView>
  </sheetViews>
  <sheetFormatPr defaultRowHeight="15"/>
  <cols>
    <col min="1" max="1" width="9" customWidth="1"/>
    <col min="2" max="2" width="20.7109375" style="125" customWidth="1"/>
    <col min="3" max="4" width="10.7109375" style="125" customWidth="1"/>
    <col min="5" max="23" width="9" style="136" customWidth="1"/>
  </cols>
  <sheetData>
    <row r="1" spans="1:23" ht="20.100000000000001" customHeight="1" thickBot="1">
      <c r="A1" s="244" t="s">
        <v>172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ht="20.100000000000001" customHeight="1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</row>
    <row r="3" spans="1:23" ht="45.6" customHeight="1" thickBot="1">
      <c r="A3" s="236" t="s">
        <v>129</v>
      </c>
      <c r="B3" s="233" t="s">
        <v>0</v>
      </c>
      <c r="C3" s="233" t="s">
        <v>1</v>
      </c>
      <c r="D3" s="237" t="s">
        <v>124</v>
      </c>
      <c r="E3" s="226" t="s">
        <v>107</v>
      </c>
      <c r="F3" s="227"/>
      <c r="G3" s="240" t="s">
        <v>145</v>
      </c>
      <c r="H3" s="241"/>
      <c r="I3" s="228" t="s">
        <v>109</v>
      </c>
      <c r="J3" s="228"/>
      <c r="K3" s="229" t="s">
        <v>110</v>
      </c>
      <c r="L3" s="229"/>
      <c r="M3" s="247" t="s">
        <v>176</v>
      </c>
      <c r="N3" s="248"/>
      <c r="O3" s="245" t="s">
        <v>173</v>
      </c>
      <c r="P3" s="246"/>
      <c r="Q3" s="245" t="s">
        <v>188</v>
      </c>
      <c r="R3" s="246"/>
      <c r="S3" s="247" t="s">
        <v>182</v>
      </c>
      <c r="T3" s="248"/>
      <c r="U3" s="128" t="s">
        <v>111</v>
      </c>
      <c r="V3" s="128" t="s">
        <v>112</v>
      </c>
      <c r="W3" s="130" t="s">
        <v>5</v>
      </c>
    </row>
    <row r="4" spans="1:23" ht="14.25" customHeight="1" thickBot="1">
      <c r="A4" s="233"/>
      <c r="B4" s="233"/>
      <c r="C4" s="233"/>
      <c r="D4" s="238"/>
      <c r="E4" s="164" t="s">
        <v>7</v>
      </c>
      <c r="F4" s="127">
        <v>0.2</v>
      </c>
      <c r="G4" s="158" t="s">
        <v>7</v>
      </c>
      <c r="H4" s="158">
        <v>0.5</v>
      </c>
      <c r="I4" s="165" t="s">
        <v>6</v>
      </c>
      <c r="J4" s="165" t="s">
        <v>7</v>
      </c>
      <c r="K4" s="166" t="s">
        <v>6</v>
      </c>
      <c r="L4" s="166" t="s">
        <v>7</v>
      </c>
      <c r="M4" s="170" t="s">
        <v>6</v>
      </c>
      <c r="N4" s="170" t="s">
        <v>7</v>
      </c>
      <c r="O4" s="170" t="s">
        <v>6</v>
      </c>
      <c r="P4" s="170" t="s">
        <v>7</v>
      </c>
      <c r="Q4" s="170" t="s">
        <v>6</v>
      </c>
      <c r="R4" s="170" t="s">
        <v>7</v>
      </c>
      <c r="S4" s="170" t="s">
        <v>6</v>
      </c>
      <c r="T4" s="170" t="s">
        <v>7</v>
      </c>
      <c r="U4" s="133" t="s">
        <v>7</v>
      </c>
      <c r="V4" s="133" t="s">
        <v>108</v>
      </c>
      <c r="W4" s="130" t="s">
        <v>7</v>
      </c>
    </row>
    <row r="5" spans="1:23" ht="14.25" customHeight="1" thickBot="1">
      <c r="A5" s="142">
        <f t="shared" ref="A5:A34" si="0">A4+1</f>
        <v>1</v>
      </c>
      <c r="B5" s="143" t="s">
        <v>157</v>
      </c>
      <c r="C5" s="143" t="s">
        <v>158</v>
      </c>
      <c r="D5" s="143">
        <v>2013</v>
      </c>
      <c r="E5" s="137">
        <f>'2021-22'!Q5</f>
        <v>464</v>
      </c>
      <c r="F5" s="137">
        <f t="shared" ref="F5:F32" si="1">E5*20/100</f>
        <v>92.8</v>
      </c>
      <c r="G5" s="151">
        <v>4</v>
      </c>
      <c r="H5" s="160">
        <f t="shared" ref="H5:H32" si="2">G5*50/100</f>
        <v>2</v>
      </c>
      <c r="I5" s="134">
        <v>1</v>
      </c>
      <c r="J5" s="134">
        <v>180</v>
      </c>
      <c r="K5" s="154" t="s">
        <v>16</v>
      </c>
      <c r="L5" s="138">
        <v>160</v>
      </c>
      <c r="M5" s="168" t="s">
        <v>130</v>
      </c>
      <c r="N5" s="163">
        <v>150</v>
      </c>
      <c r="O5" s="168" t="s">
        <v>23</v>
      </c>
      <c r="P5" s="163">
        <v>180</v>
      </c>
      <c r="Q5" s="168" t="s">
        <v>23</v>
      </c>
      <c r="R5" s="163">
        <v>180</v>
      </c>
      <c r="S5" s="163">
        <v>1</v>
      </c>
      <c r="T5" s="163">
        <v>180</v>
      </c>
      <c r="U5" s="141">
        <f>14*3</f>
        <v>42</v>
      </c>
      <c r="V5" s="141"/>
      <c r="W5" s="135">
        <f t="shared" ref="W5:W34" si="3">F5+J5+L5+P5+R5+T5+U5+V5+N5+H5</f>
        <v>1166.8</v>
      </c>
    </row>
    <row r="6" spans="1:23" ht="14.25" customHeight="1" thickBot="1">
      <c r="A6" s="142">
        <f t="shared" si="0"/>
        <v>2</v>
      </c>
      <c r="B6" s="143" t="s">
        <v>115</v>
      </c>
      <c r="C6" s="143" t="s">
        <v>8</v>
      </c>
      <c r="D6" s="153">
        <v>2010</v>
      </c>
      <c r="E6" s="137">
        <f>'2021-22'!Q9</f>
        <v>256.27999999999997</v>
      </c>
      <c r="F6" s="137">
        <f t="shared" si="1"/>
        <v>51.255999999999993</v>
      </c>
      <c r="G6" s="151">
        <v>6</v>
      </c>
      <c r="H6" s="160">
        <f t="shared" si="2"/>
        <v>3</v>
      </c>
      <c r="I6" s="134">
        <v>2</v>
      </c>
      <c r="J6" s="134">
        <v>150</v>
      </c>
      <c r="K6" s="154" t="s">
        <v>23</v>
      </c>
      <c r="L6" s="138">
        <v>200</v>
      </c>
      <c r="M6" s="163">
        <v>1</v>
      </c>
      <c r="N6" s="163">
        <v>180</v>
      </c>
      <c r="O6" s="168" t="s">
        <v>132</v>
      </c>
      <c r="P6" s="163">
        <v>90</v>
      </c>
      <c r="Q6" s="168" t="s">
        <v>132</v>
      </c>
      <c r="R6" s="163">
        <v>90</v>
      </c>
      <c r="S6" s="163"/>
      <c r="T6" s="163"/>
      <c r="U6" s="141">
        <v>33</v>
      </c>
      <c r="V6" s="141"/>
      <c r="W6" s="135">
        <f t="shared" si="3"/>
        <v>797.25599999999997</v>
      </c>
    </row>
    <row r="7" spans="1:23" ht="14.25" customHeight="1" thickBot="1">
      <c r="A7" s="142">
        <f t="shared" si="0"/>
        <v>3</v>
      </c>
      <c r="B7" s="143" t="s">
        <v>163</v>
      </c>
      <c r="C7" s="143" t="s">
        <v>85</v>
      </c>
      <c r="D7" s="153">
        <v>2010</v>
      </c>
      <c r="E7" s="137">
        <f>'2021-22'!Q18</f>
        <v>103</v>
      </c>
      <c r="F7" s="137">
        <f t="shared" si="1"/>
        <v>20.6</v>
      </c>
      <c r="G7" s="151"/>
      <c r="H7" s="160">
        <f t="shared" si="2"/>
        <v>0</v>
      </c>
      <c r="I7" s="134">
        <v>3</v>
      </c>
      <c r="J7" s="134">
        <v>125</v>
      </c>
      <c r="K7" s="154" t="s">
        <v>130</v>
      </c>
      <c r="L7" s="138">
        <v>130</v>
      </c>
      <c r="M7" s="168" t="s">
        <v>130</v>
      </c>
      <c r="N7" s="163">
        <v>150</v>
      </c>
      <c r="O7" s="168" t="s">
        <v>132</v>
      </c>
      <c r="P7" s="163">
        <v>90</v>
      </c>
      <c r="Q7" s="163"/>
      <c r="R7" s="163"/>
      <c r="S7" s="168" t="s">
        <v>136</v>
      </c>
      <c r="T7" s="163">
        <v>30</v>
      </c>
      <c r="U7" s="141">
        <v>12</v>
      </c>
      <c r="V7" s="141"/>
      <c r="W7" s="135">
        <f t="shared" si="3"/>
        <v>557.6</v>
      </c>
    </row>
    <row r="8" spans="1:23" ht="14.25" customHeight="1" thickBot="1">
      <c r="A8" s="142">
        <f t="shared" si="0"/>
        <v>4</v>
      </c>
      <c r="B8" s="143" t="s">
        <v>171</v>
      </c>
      <c r="C8" s="143" t="s">
        <v>85</v>
      </c>
      <c r="D8" s="143">
        <v>2012</v>
      </c>
      <c r="E8" s="137">
        <f>'2021-22'!Q27</f>
        <v>70</v>
      </c>
      <c r="F8" s="137">
        <f t="shared" si="1"/>
        <v>14</v>
      </c>
      <c r="G8" s="151"/>
      <c r="H8" s="160">
        <f t="shared" si="2"/>
        <v>0</v>
      </c>
      <c r="I8" s="134">
        <v>5</v>
      </c>
      <c r="J8" s="134">
        <v>100</v>
      </c>
      <c r="K8" s="154" t="s">
        <v>132</v>
      </c>
      <c r="L8" s="138">
        <v>100</v>
      </c>
      <c r="M8" s="168" t="s">
        <v>132</v>
      </c>
      <c r="N8" s="163">
        <v>90</v>
      </c>
      <c r="O8" s="168" t="s">
        <v>132</v>
      </c>
      <c r="P8" s="163">
        <v>90</v>
      </c>
      <c r="Q8" s="163"/>
      <c r="R8" s="163"/>
      <c r="S8" s="168" t="s">
        <v>130</v>
      </c>
      <c r="T8" s="163">
        <v>150</v>
      </c>
      <c r="U8" s="141">
        <v>3</v>
      </c>
      <c r="V8" s="141"/>
      <c r="W8" s="135">
        <f t="shared" si="3"/>
        <v>547</v>
      </c>
    </row>
    <row r="9" spans="1:23" ht="14.25" customHeight="1" thickBot="1">
      <c r="A9" s="142">
        <f t="shared" si="0"/>
        <v>5</v>
      </c>
      <c r="B9" s="143" t="s">
        <v>168</v>
      </c>
      <c r="C9" s="143" t="s">
        <v>85</v>
      </c>
      <c r="D9" s="143">
        <v>2013</v>
      </c>
      <c r="E9" s="137">
        <f>'2021-22'!Q24</f>
        <v>70</v>
      </c>
      <c r="F9" s="137">
        <f t="shared" si="1"/>
        <v>14</v>
      </c>
      <c r="G9" s="151"/>
      <c r="H9" s="160">
        <f t="shared" si="2"/>
        <v>0</v>
      </c>
      <c r="I9" s="134">
        <v>8</v>
      </c>
      <c r="J9" s="134">
        <v>85</v>
      </c>
      <c r="K9" s="154" t="s">
        <v>130</v>
      </c>
      <c r="L9" s="138">
        <v>130</v>
      </c>
      <c r="M9" s="168" t="s">
        <v>132</v>
      </c>
      <c r="N9" s="163">
        <v>90</v>
      </c>
      <c r="O9" s="168" t="s">
        <v>134</v>
      </c>
      <c r="P9" s="163">
        <v>60</v>
      </c>
      <c r="Q9" s="163"/>
      <c r="R9" s="163"/>
      <c r="S9" s="168" t="s">
        <v>132</v>
      </c>
      <c r="T9" s="163">
        <v>90</v>
      </c>
      <c r="U9" s="141">
        <v>6</v>
      </c>
      <c r="V9" s="141"/>
      <c r="W9" s="135">
        <f t="shared" si="3"/>
        <v>475</v>
      </c>
    </row>
    <row r="10" spans="1:23" ht="14.25" customHeight="1" thickBot="1">
      <c r="A10" s="142">
        <f t="shared" si="0"/>
        <v>6</v>
      </c>
      <c r="B10" s="143" t="s">
        <v>148</v>
      </c>
      <c r="C10" s="143" t="s">
        <v>147</v>
      </c>
      <c r="D10" s="143">
        <v>2012</v>
      </c>
      <c r="E10" s="137">
        <f>'2021-22'!Q13</f>
        <v>126</v>
      </c>
      <c r="F10" s="137">
        <f t="shared" si="1"/>
        <v>25.2</v>
      </c>
      <c r="G10" s="151"/>
      <c r="H10" s="160">
        <f t="shared" si="2"/>
        <v>0</v>
      </c>
      <c r="I10" s="134">
        <v>7</v>
      </c>
      <c r="J10" s="134">
        <v>90</v>
      </c>
      <c r="K10" s="154"/>
      <c r="L10" s="138"/>
      <c r="M10" s="168" t="s">
        <v>132</v>
      </c>
      <c r="N10" s="163">
        <v>90</v>
      </c>
      <c r="O10" s="168" t="s">
        <v>130</v>
      </c>
      <c r="P10" s="163">
        <v>150</v>
      </c>
      <c r="Q10" s="163"/>
      <c r="R10" s="163"/>
      <c r="S10" s="168" t="s">
        <v>134</v>
      </c>
      <c r="T10" s="163">
        <v>60</v>
      </c>
      <c r="U10" s="141"/>
      <c r="V10" s="141"/>
      <c r="W10" s="135">
        <f t="shared" si="3"/>
        <v>415.2</v>
      </c>
    </row>
    <row r="11" spans="1:23" ht="15.75" thickBot="1">
      <c r="A11" s="142">
        <f t="shared" si="0"/>
        <v>7</v>
      </c>
      <c r="B11" s="143" t="s">
        <v>104</v>
      </c>
      <c r="C11" s="143" t="s">
        <v>125</v>
      </c>
      <c r="D11" s="143">
        <v>2011</v>
      </c>
      <c r="E11" s="137">
        <f>'2021-22'!Q20</f>
        <v>95.32</v>
      </c>
      <c r="F11" s="137">
        <f t="shared" si="1"/>
        <v>19.064</v>
      </c>
      <c r="G11" s="151"/>
      <c r="H11" s="160">
        <f t="shared" si="2"/>
        <v>0</v>
      </c>
      <c r="I11" s="134">
        <v>4</v>
      </c>
      <c r="J11" s="134">
        <v>110</v>
      </c>
      <c r="K11" s="154" t="s">
        <v>132</v>
      </c>
      <c r="L11" s="138">
        <v>100</v>
      </c>
      <c r="M11" s="163"/>
      <c r="N11" s="163"/>
      <c r="O11" s="168"/>
      <c r="P11" s="163"/>
      <c r="Q11" s="168" t="s">
        <v>134</v>
      </c>
      <c r="R11" s="163">
        <v>60</v>
      </c>
      <c r="S11" s="168" t="s">
        <v>134</v>
      </c>
      <c r="T11" s="163">
        <v>60</v>
      </c>
      <c r="U11" s="141">
        <v>21</v>
      </c>
      <c r="V11" s="141"/>
      <c r="W11" s="135">
        <f t="shared" si="3"/>
        <v>370.06399999999996</v>
      </c>
    </row>
    <row r="12" spans="1:23" ht="15.75" thickBot="1">
      <c r="A12" s="142">
        <f t="shared" si="0"/>
        <v>8</v>
      </c>
      <c r="B12" s="143" t="s">
        <v>166</v>
      </c>
      <c r="C12" s="143" t="s">
        <v>8</v>
      </c>
      <c r="D12" s="143">
        <v>2011</v>
      </c>
      <c r="E12" s="137">
        <f>'2021-22'!Q22</f>
        <v>70</v>
      </c>
      <c r="F12" s="137">
        <f t="shared" si="1"/>
        <v>14</v>
      </c>
      <c r="G12" s="151"/>
      <c r="H12" s="160">
        <f t="shared" si="2"/>
        <v>0</v>
      </c>
      <c r="I12" s="134">
        <v>9</v>
      </c>
      <c r="J12" s="134">
        <v>80</v>
      </c>
      <c r="K12" s="154" t="s">
        <v>132</v>
      </c>
      <c r="L12" s="138">
        <v>100</v>
      </c>
      <c r="M12" s="163"/>
      <c r="N12" s="163"/>
      <c r="O12" s="168"/>
      <c r="P12" s="163"/>
      <c r="Q12" s="168" t="s">
        <v>134</v>
      </c>
      <c r="R12" s="163">
        <v>60</v>
      </c>
      <c r="S12" s="168" t="s">
        <v>136</v>
      </c>
      <c r="T12" s="163">
        <v>30</v>
      </c>
      <c r="U12" s="141">
        <v>6</v>
      </c>
      <c r="V12" s="141"/>
      <c r="W12" s="135">
        <f t="shared" si="3"/>
        <v>290</v>
      </c>
    </row>
    <row r="13" spans="1:23" ht="15.75" thickBot="1">
      <c r="A13" s="142">
        <f t="shared" si="0"/>
        <v>9</v>
      </c>
      <c r="B13" s="143" t="s">
        <v>161</v>
      </c>
      <c r="C13" s="143" t="s">
        <v>155</v>
      </c>
      <c r="D13" s="153">
        <v>2010</v>
      </c>
      <c r="E13" s="137">
        <f>'2021-22'!Q17</f>
        <v>103</v>
      </c>
      <c r="F13" s="137">
        <f t="shared" si="1"/>
        <v>20.6</v>
      </c>
      <c r="G13" s="151"/>
      <c r="H13" s="160">
        <f t="shared" si="2"/>
        <v>0</v>
      </c>
      <c r="I13" s="134"/>
      <c r="J13" s="134"/>
      <c r="K13" s="154"/>
      <c r="L13" s="138"/>
      <c r="M13" s="168" t="s">
        <v>132</v>
      </c>
      <c r="N13" s="163">
        <v>90</v>
      </c>
      <c r="O13" s="168" t="s">
        <v>130</v>
      </c>
      <c r="P13" s="163">
        <v>150</v>
      </c>
      <c r="Q13" s="163"/>
      <c r="R13" s="163"/>
      <c r="S13" s="163"/>
      <c r="T13" s="163"/>
      <c r="U13" s="141">
        <v>18</v>
      </c>
      <c r="V13" s="141"/>
      <c r="W13" s="135">
        <f t="shared" si="3"/>
        <v>278.60000000000002</v>
      </c>
    </row>
    <row r="14" spans="1:23" ht="15.75" thickBot="1">
      <c r="A14" s="142">
        <f t="shared" si="0"/>
        <v>10</v>
      </c>
      <c r="B14" s="143" t="s">
        <v>99</v>
      </c>
      <c r="C14" s="143" t="s">
        <v>125</v>
      </c>
      <c r="D14" s="153">
        <v>2010</v>
      </c>
      <c r="E14" s="137">
        <f>'2021-22'!Q11</f>
        <v>189.92000000000002</v>
      </c>
      <c r="F14" s="137">
        <f t="shared" si="1"/>
        <v>37.984000000000009</v>
      </c>
      <c r="G14" s="151"/>
      <c r="H14" s="160">
        <f t="shared" si="2"/>
        <v>0</v>
      </c>
      <c r="I14" s="134">
        <v>6</v>
      </c>
      <c r="J14" s="134">
        <v>95</v>
      </c>
      <c r="K14" s="154"/>
      <c r="L14" s="138"/>
      <c r="M14" s="163"/>
      <c r="N14" s="163"/>
      <c r="O14" s="167"/>
      <c r="P14" s="163"/>
      <c r="Q14" s="168" t="s">
        <v>134</v>
      </c>
      <c r="R14" s="163">
        <v>60</v>
      </c>
      <c r="S14" s="168" t="s">
        <v>134</v>
      </c>
      <c r="T14" s="163">
        <v>60</v>
      </c>
      <c r="U14" s="141">
        <v>18</v>
      </c>
      <c r="V14" s="141"/>
      <c r="W14" s="135">
        <f t="shared" si="3"/>
        <v>270.98400000000004</v>
      </c>
    </row>
    <row r="15" spans="1:23" ht="15.75" thickBot="1">
      <c r="A15" s="142">
        <f t="shared" si="0"/>
        <v>11</v>
      </c>
      <c r="B15" s="143" t="s">
        <v>179</v>
      </c>
      <c r="C15" s="143" t="s">
        <v>19</v>
      </c>
      <c r="D15" s="143">
        <v>2013</v>
      </c>
      <c r="E15" s="137"/>
      <c r="F15" s="137">
        <f t="shared" si="1"/>
        <v>0</v>
      </c>
      <c r="G15" s="151"/>
      <c r="H15" s="160">
        <f t="shared" si="2"/>
        <v>0</v>
      </c>
      <c r="I15" s="134">
        <v>12</v>
      </c>
      <c r="J15" s="134">
        <v>65</v>
      </c>
      <c r="K15" s="154" t="s">
        <v>134</v>
      </c>
      <c r="L15" s="138">
        <v>70</v>
      </c>
      <c r="M15" s="168" t="s">
        <v>134</v>
      </c>
      <c r="N15" s="163">
        <v>60</v>
      </c>
      <c r="O15" s="163"/>
      <c r="P15" s="163"/>
      <c r="Q15" s="163"/>
      <c r="R15" s="163"/>
      <c r="S15" s="168" t="s">
        <v>136</v>
      </c>
      <c r="T15" s="163">
        <v>30</v>
      </c>
      <c r="U15" s="141"/>
      <c r="V15" s="141"/>
      <c r="W15" s="135">
        <f t="shared" si="3"/>
        <v>225</v>
      </c>
    </row>
    <row r="16" spans="1:23" ht="15.75" thickBot="1">
      <c r="A16" s="142">
        <f t="shared" si="0"/>
        <v>12</v>
      </c>
      <c r="B16" s="143" t="s">
        <v>167</v>
      </c>
      <c r="C16" s="143" t="s">
        <v>8</v>
      </c>
      <c r="D16" s="143">
        <v>2011</v>
      </c>
      <c r="E16" s="137">
        <f>'2021-22'!Q23</f>
        <v>70</v>
      </c>
      <c r="F16" s="137">
        <f t="shared" si="1"/>
        <v>14</v>
      </c>
      <c r="G16" s="151"/>
      <c r="H16" s="160">
        <f t="shared" si="2"/>
        <v>0</v>
      </c>
      <c r="I16" s="134">
        <v>10</v>
      </c>
      <c r="J16" s="134">
        <v>75</v>
      </c>
      <c r="K16" s="154" t="s">
        <v>134</v>
      </c>
      <c r="L16" s="138">
        <v>70</v>
      </c>
      <c r="M16" s="163"/>
      <c r="N16" s="163"/>
      <c r="O16" s="168"/>
      <c r="P16" s="163"/>
      <c r="Q16" s="163"/>
      <c r="R16" s="163"/>
      <c r="S16" s="168" t="s">
        <v>134</v>
      </c>
      <c r="T16" s="163">
        <v>60</v>
      </c>
      <c r="U16" s="141">
        <v>3</v>
      </c>
      <c r="V16" s="141"/>
      <c r="W16" s="135">
        <f t="shared" si="3"/>
        <v>222</v>
      </c>
    </row>
    <row r="17" spans="1:23" ht="15.75" thickBot="1">
      <c r="A17" s="142">
        <f t="shared" si="0"/>
        <v>13</v>
      </c>
      <c r="B17" s="169" t="s">
        <v>175</v>
      </c>
      <c r="C17" s="169" t="s">
        <v>37</v>
      </c>
      <c r="D17" s="143">
        <v>2013</v>
      </c>
      <c r="E17" s="137"/>
      <c r="F17" s="137">
        <f t="shared" si="1"/>
        <v>0</v>
      </c>
      <c r="G17" s="151"/>
      <c r="H17" s="160">
        <f t="shared" si="2"/>
        <v>0</v>
      </c>
      <c r="I17" s="134"/>
      <c r="J17" s="134"/>
      <c r="K17" s="154" t="s">
        <v>134</v>
      </c>
      <c r="L17" s="138">
        <v>70</v>
      </c>
      <c r="M17" s="163"/>
      <c r="N17" s="163"/>
      <c r="O17" s="168" t="s">
        <v>134</v>
      </c>
      <c r="P17" s="163">
        <v>60</v>
      </c>
      <c r="Q17" s="168" t="s">
        <v>134</v>
      </c>
      <c r="R17" s="163">
        <v>60</v>
      </c>
      <c r="S17" s="168" t="s">
        <v>136</v>
      </c>
      <c r="T17" s="163">
        <v>30</v>
      </c>
      <c r="U17" s="141"/>
      <c r="V17" s="141"/>
      <c r="W17" s="135">
        <f t="shared" si="3"/>
        <v>220</v>
      </c>
    </row>
    <row r="18" spans="1:23" ht="15.75" thickBot="1">
      <c r="A18" s="142">
        <f t="shared" si="0"/>
        <v>14</v>
      </c>
      <c r="B18" s="143" t="s">
        <v>135</v>
      </c>
      <c r="C18" s="143" t="s">
        <v>8</v>
      </c>
      <c r="D18" s="143">
        <v>2011</v>
      </c>
      <c r="E18" s="137">
        <f>'2021-22'!Q14</f>
        <v>114</v>
      </c>
      <c r="F18" s="137">
        <f t="shared" si="1"/>
        <v>22.8</v>
      </c>
      <c r="G18" s="151"/>
      <c r="H18" s="160">
        <f t="shared" si="2"/>
        <v>0</v>
      </c>
      <c r="I18" s="134"/>
      <c r="J18" s="134"/>
      <c r="K18" s="154" t="s">
        <v>132</v>
      </c>
      <c r="L18" s="138">
        <v>100</v>
      </c>
      <c r="M18" s="163"/>
      <c r="N18" s="163"/>
      <c r="O18" s="168"/>
      <c r="P18" s="163"/>
      <c r="Q18" s="168" t="s">
        <v>134</v>
      </c>
      <c r="R18" s="163">
        <v>60</v>
      </c>
      <c r="S18" s="163"/>
      <c r="T18" s="163"/>
      <c r="U18" s="141"/>
      <c r="V18" s="141"/>
      <c r="W18" s="135">
        <f t="shared" si="3"/>
        <v>182.8</v>
      </c>
    </row>
    <row r="19" spans="1:23" ht="15.75" thickBot="1">
      <c r="A19" s="142">
        <f t="shared" si="0"/>
        <v>15</v>
      </c>
      <c r="B19" s="169" t="s">
        <v>174</v>
      </c>
      <c r="C19" s="169" t="s">
        <v>9</v>
      </c>
      <c r="D19" s="143">
        <v>2011</v>
      </c>
      <c r="E19" s="137"/>
      <c r="F19" s="137">
        <f t="shared" si="1"/>
        <v>0</v>
      </c>
      <c r="G19" s="151"/>
      <c r="H19" s="160">
        <f t="shared" si="2"/>
        <v>0</v>
      </c>
      <c r="I19" s="134"/>
      <c r="J19" s="134"/>
      <c r="K19" s="138"/>
      <c r="L19" s="138"/>
      <c r="M19" s="168" t="s">
        <v>134</v>
      </c>
      <c r="N19" s="163">
        <v>60</v>
      </c>
      <c r="O19" s="168" t="s">
        <v>134</v>
      </c>
      <c r="P19" s="163">
        <v>60</v>
      </c>
      <c r="Q19" s="163"/>
      <c r="R19" s="163"/>
      <c r="S19" s="168" t="s">
        <v>134</v>
      </c>
      <c r="T19" s="163">
        <v>60</v>
      </c>
      <c r="U19" s="141"/>
      <c r="V19" s="141"/>
      <c r="W19" s="135">
        <f t="shared" si="3"/>
        <v>180</v>
      </c>
    </row>
    <row r="20" spans="1:23" ht="15.75" thickBot="1">
      <c r="A20" s="142">
        <f t="shared" si="0"/>
        <v>16</v>
      </c>
      <c r="B20" s="143" t="s">
        <v>159</v>
      </c>
      <c r="C20" s="143" t="s">
        <v>160</v>
      </c>
      <c r="D20" s="143">
        <v>2013</v>
      </c>
      <c r="E20" s="137">
        <f>'2021-22'!Q34</f>
        <v>3</v>
      </c>
      <c r="F20" s="137">
        <f t="shared" si="1"/>
        <v>0.6</v>
      </c>
      <c r="G20" s="151"/>
      <c r="H20" s="160">
        <f t="shared" si="2"/>
        <v>0</v>
      </c>
      <c r="I20" s="134"/>
      <c r="J20" s="134"/>
      <c r="K20" s="154" t="s">
        <v>134</v>
      </c>
      <c r="L20" s="138">
        <v>70</v>
      </c>
      <c r="M20" s="168" t="s">
        <v>134</v>
      </c>
      <c r="N20" s="163">
        <v>60</v>
      </c>
      <c r="O20" s="168"/>
      <c r="P20" s="163"/>
      <c r="Q20" s="163"/>
      <c r="R20" s="163"/>
      <c r="S20" s="168" t="s">
        <v>136</v>
      </c>
      <c r="T20" s="163">
        <v>30</v>
      </c>
      <c r="U20" s="141">
        <v>9</v>
      </c>
      <c r="V20" s="141"/>
      <c r="W20" s="135">
        <f t="shared" si="3"/>
        <v>169.6</v>
      </c>
    </row>
    <row r="21" spans="1:23" ht="15.75" thickBot="1">
      <c r="A21" s="142">
        <f t="shared" si="0"/>
        <v>17</v>
      </c>
      <c r="B21" s="143" t="s">
        <v>91</v>
      </c>
      <c r="C21" s="143" t="s">
        <v>89</v>
      </c>
      <c r="D21" s="143">
        <v>2011</v>
      </c>
      <c r="E21" s="137">
        <f>'2021-22'!Q10</f>
        <v>234.64</v>
      </c>
      <c r="F21" s="137">
        <f t="shared" si="1"/>
        <v>46.92799999999999</v>
      </c>
      <c r="G21" s="151"/>
      <c r="H21" s="160">
        <f t="shared" si="2"/>
        <v>0</v>
      </c>
      <c r="I21" s="134"/>
      <c r="J21" s="134"/>
      <c r="K21" s="154"/>
      <c r="L21" s="138"/>
      <c r="M21" s="168" t="s">
        <v>134</v>
      </c>
      <c r="N21" s="163">
        <v>60</v>
      </c>
      <c r="O21" s="167"/>
      <c r="P21" s="163"/>
      <c r="Q21" s="163"/>
      <c r="R21" s="163"/>
      <c r="S21" s="163"/>
      <c r="T21" s="163"/>
      <c r="U21" s="141">
        <v>36</v>
      </c>
      <c r="V21" s="141"/>
      <c r="W21" s="135">
        <f t="shared" si="3"/>
        <v>142.928</v>
      </c>
    </row>
    <row r="22" spans="1:23" ht="15.75" thickBot="1">
      <c r="A22" s="142">
        <f t="shared" si="0"/>
        <v>18</v>
      </c>
      <c r="B22" s="143" t="s">
        <v>177</v>
      </c>
      <c r="C22" s="143" t="s">
        <v>89</v>
      </c>
      <c r="D22" s="143">
        <v>2011</v>
      </c>
      <c r="E22" s="137"/>
      <c r="F22" s="137">
        <f t="shared" si="1"/>
        <v>0</v>
      </c>
      <c r="G22" s="151"/>
      <c r="H22" s="160">
        <f t="shared" si="2"/>
        <v>0</v>
      </c>
      <c r="I22" s="134">
        <v>11</v>
      </c>
      <c r="J22" s="134">
        <v>70</v>
      </c>
      <c r="K22" s="138"/>
      <c r="L22" s="138"/>
      <c r="M22" s="168" t="s">
        <v>134</v>
      </c>
      <c r="N22" s="163">
        <v>60</v>
      </c>
      <c r="O22" s="163"/>
      <c r="P22" s="163"/>
      <c r="Q22" s="163"/>
      <c r="R22" s="163"/>
      <c r="S22" s="163"/>
      <c r="T22" s="163"/>
      <c r="U22" s="141"/>
      <c r="V22" s="141"/>
      <c r="W22" s="135">
        <f t="shared" si="3"/>
        <v>130</v>
      </c>
    </row>
    <row r="23" spans="1:23" ht="15.75" thickBot="1">
      <c r="A23" s="142">
        <f t="shared" si="0"/>
        <v>19</v>
      </c>
      <c r="B23" s="143" t="s">
        <v>165</v>
      </c>
      <c r="C23" s="143" t="s">
        <v>85</v>
      </c>
      <c r="D23" s="143">
        <v>2012</v>
      </c>
      <c r="E23" s="137">
        <f>'2021-22'!Q19</f>
        <v>100</v>
      </c>
      <c r="F23" s="137">
        <f t="shared" si="1"/>
        <v>20</v>
      </c>
      <c r="G23" s="151"/>
      <c r="H23" s="160">
        <f t="shared" si="2"/>
        <v>0</v>
      </c>
      <c r="I23" s="134"/>
      <c r="J23" s="134"/>
      <c r="K23" s="154"/>
      <c r="L23" s="138"/>
      <c r="M23" s="163"/>
      <c r="N23" s="163"/>
      <c r="O23" s="168" t="s">
        <v>132</v>
      </c>
      <c r="P23" s="163">
        <v>90</v>
      </c>
      <c r="Q23" s="163"/>
      <c r="R23" s="163"/>
      <c r="S23" s="163"/>
      <c r="T23" s="163"/>
      <c r="U23" s="141">
        <v>6</v>
      </c>
      <c r="V23" s="141"/>
      <c r="W23" s="135">
        <f t="shared" si="3"/>
        <v>116</v>
      </c>
    </row>
    <row r="24" spans="1:23" ht="15.75" thickBot="1">
      <c r="A24" s="142">
        <f t="shared" si="0"/>
        <v>20</v>
      </c>
      <c r="B24" s="143" t="s">
        <v>162</v>
      </c>
      <c r="C24" s="143" t="s">
        <v>9</v>
      </c>
      <c r="D24" s="153">
        <v>2010</v>
      </c>
      <c r="E24" s="137">
        <f>'2021-22'!Q21</f>
        <v>91</v>
      </c>
      <c r="F24" s="137">
        <f t="shared" si="1"/>
        <v>18.2</v>
      </c>
      <c r="G24" s="151"/>
      <c r="H24" s="160">
        <f t="shared" si="2"/>
        <v>0</v>
      </c>
      <c r="I24" s="134"/>
      <c r="J24" s="134"/>
      <c r="K24" s="154"/>
      <c r="L24" s="138"/>
      <c r="M24" s="168" t="s">
        <v>134</v>
      </c>
      <c r="N24" s="163">
        <v>60</v>
      </c>
      <c r="O24" s="168"/>
      <c r="P24" s="163"/>
      <c r="Q24" s="163"/>
      <c r="R24" s="163"/>
      <c r="S24" s="163"/>
      <c r="T24" s="163"/>
      <c r="U24" s="141"/>
      <c r="V24" s="141"/>
      <c r="W24" s="135">
        <f t="shared" si="3"/>
        <v>78.2</v>
      </c>
    </row>
    <row r="25" spans="1:23" ht="15.75" thickBot="1">
      <c r="A25" s="142">
        <f t="shared" si="0"/>
        <v>21</v>
      </c>
      <c r="B25" s="143" t="s">
        <v>185</v>
      </c>
      <c r="C25" s="143"/>
      <c r="D25" s="143"/>
      <c r="E25" s="137">
        <v>0</v>
      </c>
      <c r="F25" s="137">
        <f t="shared" si="1"/>
        <v>0</v>
      </c>
      <c r="G25" s="151"/>
      <c r="H25" s="160">
        <f t="shared" si="2"/>
        <v>0</v>
      </c>
      <c r="I25" s="134"/>
      <c r="J25" s="134"/>
      <c r="K25" s="154" t="s">
        <v>134</v>
      </c>
      <c r="L25" s="138">
        <v>70</v>
      </c>
      <c r="M25" s="163"/>
      <c r="N25" s="163"/>
      <c r="O25" s="168"/>
      <c r="P25" s="163"/>
      <c r="Q25" s="163"/>
      <c r="R25" s="163"/>
      <c r="S25" s="163"/>
      <c r="T25" s="163"/>
      <c r="U25" s="141"/>
      <c r="V25" s="141"/>
      <c r="W25" s="135">
        <f t="shared" si="3"/>
        <v>70</v>
      </c>
    </row>
    <row r="26" spans="1:23" ht="15.75" thickBot="1">
      <c r="A26" s="142">
        <f t="shared" si="0"/>
        <v>22</v>
      </c>
      <c r="B26" s="143" t="s">
        <v>186</v>
      </c>
      <c r="C26" s="143" t="s">
        <v>89</v>
      </c>
      <c r="D26" s="143">
        <v>2013</v>
      </c>
      <c r="E26" s="137">
        <v>0</v>
      </c>
      <c r="F26" s="137">
        <f t="shared" si="1"/>
        <v>0</v>
      </c>
      <c r="G26" s="151"/>
      <c r="H26" s="160">
        <f t="shared" si="2"/>
        <v>0</v>
      </c>
      <c r="I26" s="134"/>
      <c r="J26" s="134"/>
      <c r="K26" s="154" t="s">
        <v>134</v>
      </c>
      <c r="L26" s="138">
        <v>70</v>
      </c>
      <c r="M26" s="163"/>
      <c r="N26" s="163"/>
      <c r="O26" s="168"/>
      <c r="P26" s="163"/>
      <c r="Q26" s="163"/>
      <c r="R26" s="163"/>
      <c r="S26" s="163"/>
      <c r="T26" s="163"/>
      <c r="U26" s="141"/>
      <c r="V26" s="141"/>
      <c r="W26" s="135">
        <f t="shared" si="3"/>
        <v>70</v>
      </c>
    </row>
    <row r="27" spans="1:23" ht="15.75" thickBot="1">
      <c r="A27" s="142">
        <f t="shared" si="0"/>
        <v>23</v>
      </c>
      <c r="B27" s="143" t="s">
        <v>187</v>
      </c>
      <c r="C27" s="143"/>
      <c r="D27" s="143"/>
      <c r="E27" s="137">
        <v>0</v>
      </c>
      <c r="F27" s="137">
        <f t="shared" si="1"/>
        <v>0</v>
      </c>
      <c r="G27" s="151"/>
      <c r="H27" s="160">
        <f t="shared" si="2"/>
        <v>0</v>
      </c>
      <c r="I27" s="134"/>
      <c r="J27" s="134"/>
      <c r="K27" s="154" t="s">
        <v>134</v>
      </c>
      <c r="L27" s="138">
        <v>70</v>
      </c>
      <c r="M27" s="163"/>
      <c r="N27" s="163"/>
      <c r="O27" s="168"/>
      <c r="P27" s="163"/>
      <c r="Q27" s="163"/>
      <c r="R27" s="163"/>
      <c r="S27" s="163"/>
      <c r="T27" s="163"/>
      <c r="U27" s="141"/>
      <c r="V27" s="141"/>
      <c r="W27" s="135">
        <f t="shared" si="3"/>
        <v>70</v>
      </c>
    </row>
    <row r="28" spans="1:23" ht="15.75" thickBot="1">
      <c r="A28" s="142">
        <f t="shared" si="0"/>
        <v>24</v>
      </c>
      <c r="B28" s="143" t="s">
        <v>178</v>
      </c>
      <c r="C28" s="143" t="s">
        <v>85</v>
      </c>
      <c r="D28" s="143">
        <v>2011</v>
      </c>
      <c r="E28" s="137"/>
      <c r="F28" s="137">
        <f t="shared" si="1"/>
        <v>0</v>
      </c>
      <c r="G28" s="151"/>
      <c r="H28" s="160">
        <f t="shared" si="2"/>
        <v>0</v>
      </c>
      <c r="I28" s="134"/>
      <c r="J28" s="134"/>
      <c r="K28" s="138"/>
      <c r="L28" s="138"/>
      <c r="M28" s="168" t="s">
        <v>134</v>
      </c>
      <c r="N28" s="163">
        <v>60</v>
      </c>
      <c r="O28" s="163"/>
      <c r="P28" s="163"/>
      <c r="Q28" s="163"/>
      <c r="R28" s="163"/>
      <c r="S28" s="163"/>
      <c r="T28" s="163"/>
      <c r="U28" s="141">
        <v>3</v>
      </c>
      <c r="V28" s="141"/>
      <c r="W28" s="135">
        <f t="shared" si="3"/>
        <v>63</v>
      </c>
    </row>
    <row r="29" spans="1:23" ht="15.75" thickBot="1">
      <c r="A29" s="142">
        <f t="shared" si="0"/>
        <v>25</v>
      </c>
      <c r="B29" s="143" t="s">
        <v>183</v>
      </c>
      <c r="C29" s="143" t="s">
        <v>9</v>
      </c>
      <c r="D29" s="143">
        <v>2014</v>
      </c>
      <c r="E29" s="137"/>
      <c r="F29" s="137">
        <f t="shared" si="1"/>
        <v>0</v>
      </c>
      <c r="G29" s="151"/>
      <c r="H29" s="160">
        <f t="shared" si="2"/>
        <v>0</v>
      </c>
      <c r="I29" s="134"/>
      <c r="J29" s="134"/>
      <c r="K29" s="154"/>
      <c r="L29" s="138"/>
      <c r="M29" s="163"/>
      <c r="N29" s="163"/>
      <c r="O29" s="168"/>
      <c r="P29" s="163"/>
      <c r="Q29" s="163"/>
      <c r="R29" s="163"/>
      <c r="S29" s="168" t="s">
        <v>136</v>
      </c>
      <c r="T29" s="163">
        <v>30</v>
      </c>
      <c r="U29" s="141"/>
      <c r="V29" s="141"/>
      <c r="W29" s="135">
        <f t="shared" si="3"/>
        <v>30</v>
      </c>
    </row>
    <row r="30" spans="1:23" ht="15.75" thickBot="1">
      <c r="A30" s="142">
        <f t="shared" si="0"/>
        <v>26</v>
      </c>
      <c r="B30" s="143" t="s">
        <v>184</v>
      </c>
      <c r="C30" s="143" t="s">
        <v>144</v>
      </c>
      <c r="D30" s="153">
        <v>2010</v>
      </c>
      <c r="E30" s="137"/>
      <c r="F30" s="137">
        <f t="shared" si="1"/>
        <v>0</v>
      </c>
      <c r="G30" s="151"/>
      <c r="H30" s="160">
        <f t="shared" si="2"/>
        <v>0</v>
      </c>
      <c r="I30" s="134"/>
      <c r="J30" s="134"/>
      <c r="K30" s="154"/>
      <c r="L30" s="138"/>
      <c r="M30" s="163"/>
      <c r="N30" s="163"/>
      <c r="O30" s="168"/>
      <c r="P30" s="163"/>
      <c r="Q30" s="163"/>
      <c r="R30" s="163"/>
      <c r="S30" s="168" t="s">
        <v>136</v>
      </c>
      <c r="T30" s="163">
        <v>30</v>
      </c>
      <c r="U30" s="141"/>
      <c r="V30" s="141"/>
      <c r="W30" s="135">
        <f t="shared" si="3"/>
        <v>30</v>
      </c>
    </row>
    <row r="31" spans="1:23" ht="15.75" thickBot="1">
      <c r="A31" s="142">
        <f t="shared" si="0"/>
        <v>27</v>
      </c>
      <c r="B31" s="143" t="s">
        <v>169</v>
      </c>
      <c r="C31" s="143" t="s">
        <v>8</v>
      </c>
      <c r="D31" s="143">
        <v>2012</v>
      </c>
      <c r="E31" s="137">
        <f>'2021-22'!Q25</f>
        <v>70</v>
      </c>
      <c r="F31" s="137">
        <f t="shared" si="1"/>
        <v>14</v>
      </c>
      <c r="G31" s="151"/>
      <c r="H31" s="160">
        <f t="shared" si="2"/>
        <v>0</v>
      </c>
      <c r="I31" s="134"/>
      <c r="J31" s="134"/>
      <c r="K31" s="154"/>
      <c r="L31" s="138"/>
      <c r="M31" s="163"/>
      <c r="N31" s="163"/>
      <c r="O31" s="168"/>
      <c r="P31" s="163"/>
      <c r="Q31" s="163"/>
      <c r="R31" s="163"/>
      <c r="S31" s="163"/>
      <c r="T31" s="163"/>
      <c r="U31" s="141"/>
      <c r="V31" s="141"/>
      <c r="W31" s="135">
        <f t="shared" si="3"/>
        <v>14</v>
      </c>
    </row>
    <row r="32" spans="1:23" ht="15.75" thickBot="1">
      <c r="A32" s="142">
        <f t="shared" si="0"/>
        <v>28</v>
      </c>
      <c r="B32" s="143" t="s">
        <v>149</v>
      </c>
      <c r="C32" s="143" t="s">
        <v>150</v>
      </c>
      <c r="D32" s="143">
        <v>2012</v>
      </c>
      <c r="E32" s="137">
        <f>'2021-22'!Q29</f>
        <v>6</v>
      </c>
      <c r="F32" s="137">
        <f t="shared" si="1"/>
        <v>1.2</v>
      </c>
      <c r="G32" s="151"/>
      <c r="H32" s="160">
        <f t="shared" si="2"/>
        <v>0</v>
      </c>
      <c r="I32" s="134"/>
      <c r="J32" s="134"/>
      <c r="K32" s="154"/>
      <c r="L32" s="138"/>
      <c r="M32" s="163"/>
      <c r="N32" s="163"/>
      <c r="O32" s="168"/>
      <c r="P32" s="163"/>
      <c r="Q32" s="163"/>
      <c r="R32" s="163"/>
      <c r="S32" s="163"/>
      <c r="T32" s="163"/>
      <c r="U32" s="141">
        <v>12</v>
      </c>
      <c r="V32" s="141"/>
      <c r="W32" s="135">
        <f t="shared" si="3"/>
        <v>13.2</v>
      </c>
    </row>
    <row r="33" spans="1:23" ht="15.75" thickBot="1">
      <c r="A33" s="142">
        <f t="shared" si="0"/>
        <v>29</v>
      </c>
      <c r="B33" s="143" t="s">
        <v>180</v>
      </c>
      <c r="C33" s="143" t="s">
        <v>181</v>
      </c>
      <c r="D33" s="153">
        <v>2010</v>
      </c>
      <c r="E33" s="137"/>
      <c r="F33" s="137"/>
      <c r="G33" s="151"/>
      <c r="H33" s="151"/>
      <c r="I33" s="134"/>
      <c r="J33" s="134"/>
      <c r="K33" s="138"/>
      <c r="L33" s="138"/>
      <c r="M33" s="163"/>
      <c r="N33" s="163"/>
      <c r="O33" s="163"/>
      <c r="P33" s="163"/>
      <c r="Q33" s="163"/>
      <c r="R33" s="163"/>
      <c r="S33" s="163"/>
      <c r="T33" s="163"/>
      <c r="U33" s="141">
        <v>12</v>
      </c>
      <c r="V33" s="141"/>
      <c r="W33" s="135">
        <f t="shared" si="3"/>
        <v>12</v>
      </c>
    </row>
    <row r="34" spans="1:23" ht="15.75" thickBot="1">
      <c r="A34" s="142">
        <f t="shared" si="0"/>
        <v>30</v>
      </c>
      <c r="B34" s="143" t="s">
        <v>154</v>
      </c>
      <c r="C34" s="143" t="s">
        <v>150</v>
      </c>
      <c r="D34" s="143">
        <v>2012</v>
      </c>
      <c r="E34" s="137">
        <f>'2021-22'!Q32</f>
        <v>3</v>
      </c>
      <c r="F34" s="137">
        <f>E34*20/100</f>
        <v>0.6</v>
      </c>
      <c r="G34" s="151"/>
      <c r="H34" s="160">
        <f>G34*50/100</f>
        <v>0</v>
      </c>
      <c r="I34" s="134"/>
      <c r="J34" s="134"/>
      <c r="K34" s="154"/>
      <c r="L34" s="138"/>
      <c r="M34" s="163"/>
      <c r="N34" s="163"/>
      <c r="O34" s="168"/>
      <c r="P34" s="163"/>
      <c r="Q34" s="163"/>
      <c r="R34" s="163"/>
      <c r="S34" s="163"/>
      <c r="T34" s="163"/>
      <c r="U34" s="141"/>
      <c r="V34" s="141"/>
      <c r="W34" s="135">
        <f t="shared" si="3"/>
        <v>0.6</v>
      </c>
    </row>
  </sheetData>
  <autoFilter ref="W3:W25">
    <sortState ref="A6:W34">
      <sortCondition descending="1" ref="W3:W25"/>
    </sortState>
  </autoFilter>
  <mergeCells count="13">
    <mergeCell ref="A1:W2"/>
    <mergeCell ref="A3:A4"/>
    <mergeCell ref="B3:B4"/>
    <mergeCell ref="C3:C4"/>
    <mergeCell ref="D3:D4"/>
    <mergeCell ref="E3:F3"/>
    <mergeCell ref="Q3:R3"/>
    <mergeCell ref="S3:T3"/>
    <mergeCell ref="G3:H3"/>
    <mergeCell ref="I3:J3"/>
    <mergeCell ref="K3:L3"/>
    <mergeCell ref="O3:P3"/>
    <mergeCell ref="M3:N3"/>
  </mergeCells>
  <pageMargins left="0.7" right="0.7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opLeftCell="B1" zoomScale="80" zoomScaleNormal="80" workbookViewId="0">
      <selection activeCell="B10" sqref="A10:IV10"/>
    </sheetView>
  </sheetViews>
  <sheetFormatPr defaultRowHeight="15"/>
  <cols>
    <col min="1" max="1" width="9" customWidth="1"/>
    <col min="2" max="2" width="20.7109375" style="125" customWidth="1"/>
    <col min="3" max="4" width="10.7109375" style="125" customWidth="1"/>
    <col min="5" max="23" width="9" style="136" customWidth="1"/>
  </cols>
  <sheetData>
    <row r="1" spans="1:23" ht="20.100000000000001" customHeight="1" thickBot="1">
      <c r="A1" s="244" t="s">
        <v>189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ht="20.100000000000001" customHeight="1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</row>
    <row r="3" spans="1:23" ht="45.6" customHeight="1" thickBot="1">
      <c r="A3" s="236" t="s">
        <v>129</v>
      </c>
      <c r="B3" s="233" t="s">
        <v>0</v>
      </c>
      <c r="C3" s="233" t="s">
        <v>1</v>
      </c>
      <c r="D3" s="237" t="s">
        <v>124</v>
      </c>
      <c r="E3" s="226" t="s">
        <v>107</v>
      </c>
      <c r="F3" s="227"/>
      <c r="G3" s="240" t="s">
        <v>145</v>
      </c>
      <c r="H3" s="241"/>
      <c r="I3" s="228" t="s">
        <v>109</v>
      </c>
      <c r="J3" s="228"/>
      <c r="K3" s="229" t="s">
        <v>110</v>
      </c>
      <c r="L3" s="229"/>
      <c r="M3" s="247" t="s">
        <v>176</v>
      </c>
      <c r="N3" s="248"/>
      <c r="O3" s="245" t="s">
        <v>190</v>
      </c>
      <c r="P3" s="246"/>
      <c r="Q3" s="245" t="s">
        <v>188</v>
      </c>
      <c r="R3" s="246"/>
      <c r="S3" s="247" t="s">
        <v>182</v>
      </c>
      <c r="T3" s="248"/>
      <c r="U3" s="128" t="s">
        <v>111</v>
      </c>
      <c r="V3" s="128" t="s">
        <v>112</v>
      </c>
      <c r="W3" s="130" t="s">
        <v>5</v>
      </c>
    </row>
    <row r="4" spans="1:23" ht="14.25" customHeight="1" thickBot="1">
      <c r="A4" s="233"/>
      <c r="B4" s="233"/>
      <c r="C4" s="233"/>
      <c r="D4" s="238"/>
      <c r="E4" s="171" t="s">
        <v>7</v>
      </c>
      <c r="F4" s="127">
        <v>0.2</v>
      </c>
      <c r="G4" s="158" t="s">
        <v>7</v>
      </c>
      <c r="H4" s="158">
        <v>0.5</v>
      </c>
      <c r="I4" s="172" t="s">
        <v>6</v>
      </c>
      <c r="J4" s="172" t="s">
        <v>7</v>
      </c>
      <c r="K4" s="173" t="s">
        <v>6</v>
      </c>
      <c r="L4" s="173" t="s">
        <v>7</v>
      </c>
      <c r="M4" s="170" t="s">
        <v>6</v>
      </c>
      <c r="N4" s="170" t="s">
        <v>7</v>
      </c>
      <c r="O4" s="170" t="s">
        <v>6</v>
      </c>
      <c r="P4" s="170" t="s">
        <v>7</v>
      </c>
      <c r="Q4" s="170" t="s">
        <v>6</v>
      </c>
      <c r="R4" s="170" t="s">
        <v>7</v>
      </c>
      <c r="S4" s="170" t="s">
        <v>6</v>
      </c>
      <c r="T4" s="170" t="s">
        <v>7</v>
      </c>
      <c r="U4" s="133" t="s">
        <v>7</v>
      </c>
      <c r="V4" s="133" t="s">
        <v>108</v>
      </c>
      <c r="W4" s="130" t="s">
        <v>7</v>
      </c>
    </row>
    <row r="5" spans="1:23" ht="14.25" customHeight="1" thickBot="1">
      <c r="A5" s="142">
        <f t="shared" ref="A5:A29" si="0">A4+1</f>
        <v>1</v>
      </c>
      <c r="B5" s="143" t="s">
        <v>171</v>
      </c>
      <c r="C5" s="143" t="s">
        <v>85</v>
      </c>
      <c r="D5" s="143">
        <v>2012</v>
      </c>
      <c r="E5" s="137">
        <f>'2022-23'!W8</f>
        <v>547</v>
      </c>
      <c r="F5" s="137">
        <f t="shared" ref="F5:F14" si="1">E5*20/100</f>
        <v>109.4</v>
      </c>
      <c r="G5" s="151"/>
      <c r="H5" s="160">
        <f t="shared" ref="H5:H14" si="2">G5*50/100</f>
        <v>0</v>
      </c>
      <c r="I5" s="134">
        <v>3</v>
      </c>
      <c r="J5" s="134">
        <v>125</v>
      </c>
      <c r="K5" s="154" t="s">
        <v>16</v>
      </c>
      <c r="L5" s="138">
        <v>160</v>
      </c>
      <c r="M5" s="168" t="s">
        <v>16</v>
      </c>
      <c r="N5" s="163">
        <v>150</v>
      </c>
      <c r="O5" s="168" t="s">
        <v>23</v>
      </c>
      <c r="P5" s="163">
        <v>180</v>
      </c>
      <c r="Q5" s="163">
        <v>2</v>
      </c>
      <c r="R5" s="163">
        <v>150</v>
      </c>
      <c r="S5" s="168" t="s">
        <v>191</v>
      </c>
      <c r="T5" s="163">
        <v>90</v>
      </c>
      <c r="U5" s="141">
        <v>6</v>
      </c>
      <c r="V5" s="141"/>
      <c r="W5" s="135">
        <f t="shared" ref="W5:W29" si="3">F5+J5+L5+P5+R5+T5+U5+V5+N5+H5</f>
        <v>970.4</v>
      </c>
    </row>
    <row r="6" spans="1:23" ht="14.25" customHeight="1" thickBot="1">
      <c r="A6" s="142">
        <f t="shared" si="0"/>
        <v>2</v>
      </c>
      <c r="B6" s="143" t="s">
        <v>157</v>
      </c>
      <c r="C6" s="143" t="s">
        <v>158</v>
      </c>
      <c r="D6" s="143">
        <v>2013</v>
      </c>
      <c r="E6" s="137">
        <f>'2022-23'!W5</f>
        <v>1166.8</v>
      </c>
      <c r="F6" s="137">
        <f t="shared" si="1"/>
        <v>233.36</v>
      </c>
      <c r="G6" s="151">
        <v>4</v>
      </c>
      <c r="H6" s="160">
        <f t="shared" si="2"/>
        <v>2</v>
      </c>
      <c r="I6" s="134">
        <v>1</v>
      </c>
      <c r="J6" s="134">
        <v>180</v>
      </c>
      <c r="K6" s="154" t="s">
        <v>23</v>
      </c>
      <c r="L6" s="138">
        <v>200</v>
      </c>
      <c r="M6" s="168" t="s">
        <v>23</v>
      </c>
      <c r="N6" s="163">
        <v>180</v>
      </c>
      <c r="O6" s="168"/>
      <c r="P6" s="163"/>
      <c r="Q6" s="168"/>
      <c r="R6" s="163"/>
      <c r="S6" s="163"/>
      <c r="T6" s="163">
        <v>0</v>
      </c>
      <c r="U6" s="141">
        <v>15</v>
      </c>
      <c r="V6" s="141"/>
      <c r="W6" s="135">
        <f t="shared" si="3"/>
        <v>810.36</v>
      </c>
    </row>
    <row r="7" spans="1:23" ht="14.25" customHeight="1" thickBot="1">
      <c r="A7" s="142">
        <f t="shared" si="0"/>
        <v>3</v>
      </c>
      <c r="B7" s="143" t="s">
        <v>135</v>
      </c>
      <c r="C7" s="143" t="s">
        <v>8</v>
      </c>
      <c r="D7" s="153">
        <v>2011</v>
      </c>
      <c r="E7" s="137">
        <f>'2022-23'!W18</f>
        <v>182.8</v>
      </c>
      <c r="F7" s="137">
        <f t="shared" si="1"/>
        <v>36.56</v>
      </c>
      <c r="G7" s="151"/>
      <c r="H7" s="160">
        <f t="shared" si="2"/>
        <v>0</v>
      </c>
      <c r="I7" s="134">
        <v>4</v>
      </c>
      <c r="J7" s="134">
        <v>110</v>
      </c>
      <c r="K7" s="154"/>
      <c r="L7" s="138"/>
      <c r="M7" s="163">
        <v>3</v>
      </c>
      <c r="N7" s="163">
        <v>120</v>
      </c>
      <c r="O7" s="168" t="s">
        <v>191</v>
      </c>
      <c r="P7" s="163">
        <v>90</v>
      </c>
      <c r="Q7" s="168" t="s">
        <v>44</v>
      </c>
      <c r="R7" s="163">
        <v>120</v>
      </c>
      <c r="S7" s="163" t="s">
        <v>191</v>
      </c>
      <c r="T7" s="163">
        <v>90</v>
      </c>
      <c r="U7" s="141">
        <v>9</v>
      </c>
      <c r="V7" s="141"/>
      <c r="W7" s="135">
        <f t="shared" si="3"/>
        <v>575.55999999999995</v>
      </c>
    </row>
    <row r="8" spans="1:23" ht="14.25" customHeight="1" thickBot="1">
      <c r="A8" s="142">
        <f t="shared" si="0"/>
        <v>4</v>
      </c>
      <c r="B8" s="169" t="s">
        <v>175</v>
      </c>
      <c r="C8" s="169" t="s">
        <v>37</v>
      </c>
      <c r="D8" s="143">
        <v>2013</v>
      </c>
      <c r="E8" s="137">
        <f>'2022-23'!W17</f>
        <v>220</v>
      </c>
      <c r="F8" s="137">
        <f t="shared" si="1"/>
        <v>44</v>
      </c>
      <c r="G8" s="151"/>
      <c r="H8" s="160">
        <f t="shared" si="2"/>
        <v>0</v>
      </c>
      <c r="I8" s="134">
        <v>5</v>
      </c>
      <c r="J8" s="134">
        <v>100</v>
      </c>
      <c r="K8" s="154" t="s">
        <v>44</v>
      </c>
      <c r="L8" s="138">
        <v>130</v>
      </c>
      <c r="M8" s="163"/>
      <c r="N8" s="163"/>
      <c r="O8" s="168" t="s">
        <v>192</v>
      </c>
      <c r="P8" s="163">
        <v>60</v>
      </c>
      <c r="Q8" s="168" t="s">
        <v>191</v>
      </c>
      <c r="R8" s="163">
        <v>90</v>
      </c>
      <c r="S8" s="168"/>
      <c r="T8" s="163">
        <v>0</v>
      </c>
      <c r="U8" s="141">
        <v>6</v>
      </c>
      <c r="V8" s="141"/>
      <c r="W8" s="135">
        <f t="shared" si="3"/>
        <v>430</v>
      </c>
    </row>
    <row r="9" spans="1:23" ht="15.75" thickBot="1">
      <c r="A9" s="142">
        <f t="shared" si="0"/>
        <v>5</v>
      </c>
      <c r="B9" s="143" t="s">
        <v>166</v>
      </c>
      <c r="C9" s="143" t="s">
        <v>8</v>
      </c>
      <c r="D9" s="153">
        <v>2011</v>
      </c>
      <c r="E9" s="137">
        <f>'2022-23'!W12</f>
        <v>290</v>
      </c>
      <c r="F9" s="137">
        <f t="shared" si="1"/>
        <v>58</v>
      </c>
      <c r="G9" s="151"/>
      <c r="H9" s="160">
        <f t="shared" si="2"/>
        <v>0</v>
      </c>
      <c r="I9" s="134">
        <v>8</v>
      </c>
      <c r="J9" s="134">
        <v>85</v>
      </c>
      <c r="K9" s="154" t="s">
        <v>191</v>
      </c>
      <c r="L9" s="138">
        <v>100</v>
      </c>
      <c r="M9" s="163">
        <v>3</v>
      </c>
      <c r="N9" s="163">
        <v>120</v>
      </c>
      <c r="O9" s="168" t="s">
        <v>192</v>
      </c>
      <c r="P9" s="163">
        <v>60</v>
      </c>
      <c r="Q9" s="168"/>
      <c r="R9" s="163"/>
      <c r="S9" s="168"/>
      <c r="T9" s="163"/>
      <c r="U9" s="141">
        <v>0</v>
      </c>
      <c r="V9" s="141"/>
      <c r="W9" s="135">
        <f t="shared" si="3"/>
        <v>423</v>
      </c>
    </row>
    <row r="10" spans="1:23" ht="15.75" thickBot="1">
      <c r="A10" s="142">
        <f t="shared" si="0"/>
        <v>6</v>
      </c>
      <c r="B10" s="143" t="s">
        <v>168</v>
      </c>
      <c r="C10" s="143" t="s">
        <v>85</v>
      </c>
      <c r="D10" s="143">
        <v>2013</v>
      </c>
      <c r="E10" s="137">
        <f>'2022-23'!W9</f>
        <v>475</v>
      </c>
      <c r="F10" s="137">
        <f t="shared" si="1"/>
        <v>95</v>
      </c>
      <c r="G10" s="151"/>
      <c r="H10" s="160">
        <f t="shared" si="2"/>
        <v>0</v>
      </c>
      <c r="I10" s="134">
        <v>2</v>
      </c>
      <c r="J10" s="134">
        <v>150</v>
      </c>
      <c r="K10" s="154" t="s">
        <v>44</v>
      </c>
      <c r="L10" s="138">
        <v>130</v>
      </c>
      <c r="M10" s="168"/>
      <c r="N10" s="163"/>
      <c r="O10" s="168"/>
      <c r="P10" s="163"/>
      <c r="Q10" s="163"/>
      <c r="R10" s="163"/>
      <c r="S10" s="168"/>
      <c r="T10" s="163"/>
      <c r="U10" s="141">
        <v>9</v>
      </c>
      <c r="V10" s="141"/>
      <c r="W10" s="135">
        <f t="shared" si="3"/>
        <v>384</v>
      </c>
    </row>
    <row r="11" spans="1:23" ht="15.75" thickBot="1">
      <c r="A11" s="142">
        <f t="shared" si="0"/>
        <v>7</v>
      </c>
      <c r="B11" s="143" t="s">
        <v>159</v>
      </c>
      <c r="C11" s="143" t="s">
        <v>160</v>
      </c>
      <c r="D11" s="143">
        <v>2013</v>
      </c>
      <c r="E11" s="137">
        <f>'2022-23'!W20</f>
        <v>169.6</v>
      </c>
      <c r="F11" s="137">
        <f t="shared" si="1"/>
        <v>33.92</v>
      </c>
      <c r="G11" s="151"/>
      <c r="H11" s="160">
        <f t="shared" si="2"/>
        <v>0</v>
      </c>
      <c r="I11" s="134">
        <v>6</v>
      </c>
      <c r="J11" s="134">
        <v>95</v>
      </c>
      <c r="K11" s="154"/>
      <c r="L11" s="138"/>
      <c r="M11" s="168"/>
      <c r="N11" s="163"/>
      <c r="O11" s="168" t="s">
        <v>192</v>
      </c>
      <c r="P11" s="163">
        <v>60</v>
      </c>
      <c r="Q11" s="163" t="s">
        <v>191</v>
      </c>
      <c r="R11" s="163">
        <v>90</v>
      </c>
      <c r="S11" s="168" t="s">
        <v>192</v>
      </c>
      <c r="T11" s="163">
        <v>60</v>
      </c>
      <c r="U11" s="141">
        <v>6</v>
      </c>
      <c r="V11" s="141"/>
      <c r="W11" s="135">
        <f t="shared" si="3"/>
        <v>344.92</v>
      </c>
    </row>
    <row r="12" spans="1:23" ht="15.75" thickBot="1">
      <c r="A12" s="142">
        <f t="shared" si="0"/>
        <v>8</v>
      </c>
      <c r="B12" s="143" t="s">
        <v>104</v>
      </c>
      <c r="C12" s="143" t="s">
        <v>125</v>
      </c>
      <c r="D12" s="153">
        <v>2011</v>
      </c>
      <c r="E12" s="137">
        <f>'2022-23'!W11</f>
        <v>370.06399999999996</v>
      </c>
      <c r="F12" s="137">
        <f t="shared" si="1"/>
        <v>74.012799999999984</v>
      </c>
      <c r="G12" s="151"/>
      <c r="H12" s="160">
        <f t="shared" si="2"/>
        <v>0</v>
      </c>
      <c r="I12" s="134">
        <v>7</v>
      </c>
      <c r="J12" s="134">
        <v>90</v>
      </c>
      <c r="K12" s="154" t="s">
        <v>191</v>
      </c>
      <c r="L12" s="138">
        <v>100</v>
      </c>
      <c r="M12" s="163"/>
      <c r="N12" s="163"/>
      <c r="O12" s="168"/>
      <c r="P12" s="163"/>
      <c r="Q12" s="168"/>
      <c r="R12" s="163"/>
      <c r="S12" s="168" t="s">
        <v>192</v>
      </c>
      <c r="T12" s="163">
        <v>60</v>
      </c>
      <c r="U12" s="141">
        <v>0</v>
      </c>
      <c r="V12" s="141"/>
      <c r="W12" s="135">
        <f t="shared" si="3"/>
        <v>324.01279999999997</v>
      </c>
    </row>
    <row r="13" spans="1:23" ht="15.75" thickBot="1">
      <c r="A13" s="142">
        <f t="shared" si="0"/>
        <v>9</v>
      </c>
      <c r="B13" s="143" t="s">
        <v>167</v>
      </c>
      <c r="C13" s="143" t="s">
        <v>8</v>
      </c>
      <c r="D13" s="153">
        <v>2011</v>
      </c>
      <c r="E13" s="137">
        <f>'2022-23'!W16</f>
        <v>222</v>
      </c>
      <c r="F13" s="137">
        <f t="shared" si="1"/>
        <v>44.4</v>
      </c>
      <c r="G13" s="151"/>
      <c r="H13" s="160">
        <f t="shared" si="2"/>
        <v>0</v>
      </c>
      <c r="I13" s="134">
        <v>9</v>
      </c>
      <c r="J13" s="134">
        <v>80</v>
      </c>
      <c r="K13" s="154" t="s">
        <v>191</v>
      </c>
      <c r="L13" s="138">
        <v>100</v>
      </c>
      <c r="M13" s="163"/>
      <c r="N13" s="163"/>
      <c r="O13" s="168" t="s">
        <v>192</v>
      </c>
      <c r="P13" s="163">
        <v>60</v>
      </c>
      <c r="Q13" s="163"/>
      <c r="R13" s="163"/>
      <c r="S13" s="168"/>
      <c r="T13" s="163"/>
      <c r="U13" s="141">
        <v>6</v>
      </c>
      <c r="V13" s="141"/>
      <c r="W13" s="135">
        <f t="shared" si="3"/>
        <v>290.39999999999998</v>
      </c>
    </row>
    <row r="14" spans="1:23" ht="15.75" thickBot="1">
      <c r="A14" s="142">
        <f t="shared" si="0"/>
        <v>10</v>
      </c>
      <c r="B14" s="143" t="s">
        <v>179</v>
      </c>
      <c r="C14" s="143" t="s">
        <v>19</v>
      </c>
      <c r="D14" s="143">
        <v>2013</v>
      </c>
      <c r="E14" s="137">
        <f>'2022-23'!W15</f>
        <v>225</v>
      </c>
      <c r="F14" s="137">
        <f t="shared" si="1"/>
        <v>45</v>
      </c>
      <c r="G14" s="151"/>
      <c r="H14" s="160">
        <f t="shared" si="2"/>
        <v>0</v>
      </c>
      <c r="I14" s="134"/>
      <c r="J14" s="134">
        <v>0</v>
      </c>
      <c r="K14" s="154"/>
      <c r="L14" s="138"/>
      <c r="M14" s="168"/>
      <c r="N14" s="163"/>
      <c r="O14" s="163"/>
      <c r="P14" s="163"/>
      <c r="Q14" s="163" t="s">
        <v>191</v>
      </c>
      <c r="R14" s="163">
        <v>90</v>
      </c>
      <c r="S14" s="168"/>
      <c r="T14" s="163"/>
      <c r="U14" s="141">
        <v>0</v>
      </c>
      <c r="V14" s="141"/>
      <c r="W14" s="135">
        <f t="shared" si="3"/>
        <v>135</v>
      </c>
    </row>
    <row r="15" spans="1:23" ht="15.75" thickBot="1">
      <c r="A15" s="142">
        <f t="shared" si="0"/>
        <v>11</v>
      </c>
      <c r="B15" s="143" t="s">
        <v>195</v>
      </c>
      <c r="C15" s="143" t="s">
        <v>85</v>
      </c>
      <c r="D15" s="143"/>
      <c r="E15" s="137"/>
      <c r="F15" s="137"/>
      <c r="G15" s="151"/>
      <c r="H15" s="160"/>
      <c r="I15" s="134"/>
      <c r="J15" s="134"/>
      <c r="K15" s="154"/>
      <c r="L15" s="138"/>
      <c r="M15" s="163"/>
      <c r="N15" s="163">
        <v>60</v>
      </c>
      <c r="O15" s="168"/>
      <c r="P15" s="163"/>
      <c r="Q15" s="163" t="s">
        <v>192</v>
      </c>
      <c r="R15" s="163">
        <v>60</v>
      </c>
      <c r="S15" s="168"/>
      <c r="T15" s="163"/>
      <c r="U15" s="141"/>
      <c r="V15" s="141"/>
      <c r="W15" s="135">
        <f t="shared" si="3"/>
        <v>120</v>
      </c>
    </row>
    <row r="16" spans="1:23" ht="15.75" thickBot="1">
      <c r="A16" s="142">
        <f t="shared" si="0"/>
        <v>12</v>
      </c>
      <c r="B16" s="143" t="s">
        <v>193</v>
      </c>
      <c r="C16" s="143" t="s">
        <v>181</v>
      </c>
      <c r="D16" s="143">
        <v>2011</v>
      </c>
      <c r="E16" s="137"/>
      <c r="F16" s="137">
        <v>0</v>
      </c>
      <c r="G16" s="151"/>
      <c r="H16" s="160"/>
      <c r="I16" s="134"/>
      <c r="J16" s="134"/>
      <c r="K16" s="154" t="s">
        <v>191</v>
      </c>
      <c r="L16" s="138">
        <v>100</v>
      </c>
      <c r="M16" s="163"/>
      <c r="N16" s="163"/>
      <c r="O16" s="168"/>
      <c r="P16" s="163"/>
      <c r="Q16" s="163"/>
      <c r="R16" s="163"/>
      <c r="S16" s="163"/>
      <c r="T16" s="163"/>
      <c r="U16" s="141">
        <v>3</v>
      </c>
      <c r="V16" s="141"/>
      <c r="W16" s="135">
        <f t="shared" si="3"/>
        <v>103</v>
      </c>
    </row>
    <row r="17" spans="1:23" ht="15.75" thickBot="1">
      <c r="A17" s="142">
        <f t="shared" si="0"/>
        <v>13</v>
      </c>
      <c r="B17" s="143" t="s">
        <v>194</v>
      </c>
      <c r="C17" s="143" t="s">
        <v>37</v>
      </c>
      <c r="D17" s="143"/>
      <c r="E17" s="137"/>
      <c r="F17" s="137"/>
      <c r="G17" s="151"/>
      <c r="H17" s="160"/>
      <c r="I17" s="134"/>
      <c r="J17" s="134"/>
      <c r="K17" s="154"/>
      <c r="L17" s="138"/>
      <c r="M17" s="163"/>
      <c r="N17" s="163"/>
      <c r="O17" s="168"/>
      <c r="P17" s="163"/>
      <c r="Q17" s="163" t="s">
        <v>191</v>
      </c>
      <c r="R17" s="163">
        <v>90</v>
      </c>
      <c r="S17" s="168"/>
      <c r="T17" s="163"/>
      <c r="U17" s="141"/>
      <c r="V17" s="141"/>
      <c r="W17" s="135">
        <f t="shared" si="3"/>
        <v>90</v>
      </c>
    </row>
    <row r="18" spans="1:23" ht="15.75" thickBot="1">
      <c r="A18" s="142">
        <f t="shared" si="0"/>
        <v>14</v>
      </c>
      <c r="B18" s="143" t="s">
        <v>177</v>
      </c>
      <c r="C18" s="143" t="s">
        <v>89</v>
      </c>
      <c r="D18" s="153">
        <v>2011</v>
      </c>
      <c r="E18" s="137">
        <f>'2022-23'!W22</f>
        <v>130</v>
      </c>
      <c r="F18" s="137">
        <f t="shared" ref="F18:F29" si="4">E18*20/100</f>
        <v>26</v>
      </c>
      <c r="G18" s="151"/>
      <c r="H18" s="160">
        <f t="shared" ref="H18:H29" si="5">G18*50/100</f>
        <v>0</v>
      </c>
      <c r="I18" s="134"/>
      <c r="J18" s="134">
        <v>0</v>
      </c>
      <c r="K18" s="138"/>
      <c r="L18" s="138"/>
      <c r="M18" s="168"/>
      <c r="N18" s="163"/>
      <c r="O18" s="163" t="s">
        <v>192</v>
      </c>
      <c r="P18" s="163">
        <v>60</v>
      </c>
      <c r="Q18" s="163"/>
      <c r="R18" s="163"/>
      <c r="S18" s="163"/>
      <c r="T18" s="163"/>
      <c r="U18" s="141">
        <v>0</v>
      </c>
      <c r="V18" s="141"/>
      <c r="W18" s="135">
        <f t="shared" si="3"/>
        <v>86</v>
      </c>
    </row>
    <row r="19" spans="1:23" ht="15.75" thickBot="1">
      <c r="A19" s="142">
        <f t="shared" si="0"/>
        <v>15</v>
      </c>
      <c r="B19" s="143" t="s">
        <v>148</v>
      </c>
      <c r="C19" s="143" t="s">
        <v>147</v>
      </c>
      <c r="D19" s="143">
        <v>2012</v>
      </c>
      <c r="E19" s="137">
        <f>'2022-23'!W10</f>
        <v>415.2</v>
      </c>
      <c r="F19" s="137">
        <f t="shared" si="4"/>
        <v>83.04</v>
      </c>
      <c r="G19" s="151"/>
      <c r="H19" s="160">
        <f t="shared" si="5"/>
        <v>0</v>
      </c>
      <c r="I19" s="134"/>
      <c r="J19" s="134">
        <v>0</v>
      </c>
      <c r="K19" s="154"/>
      <c r="L19" s="138"/>
      <c r="M19" s="168"/>
      <c r="N19" s="163"/>
      <c r="O19" s="168"/>
      <c r="P19" s="163"/>
      <c r="Q19" s="163"/>
      <c r="R19" s="163"/>
      <c r="S19" s="168"/>
      <c r="T19" s="163"/>
      <c r="U19" s="141">
        <v>0</v>
      </c>
      <c r="V19" s="141"/>
      <c r="W19" s="135">
        <f t="shared" si="3"/>
        <v>83.04</v>
      </c>
    </row>
    <row r="20" spans="1:23" ht="15.75" thickBot="1">
      <c r="A20" s="142">
        <f t="shared" si="0"/>
        <v>16</v>
      </c>
      <c r="B20" s="143" t="s">
        <v>178</v>
      </c>
      <c r="C20" s="143" t="s">
        <v>85</v>
      </c>
      <c r="D20" s="153">
        <v>2011</v>
      </c>
      <c r="E20" s="137">
        <f>'2022-23'!W28</f>
        <v>63</v>
      </c>
      <c r="F20" s="137">
        <f t="shared" si="4"/>
        <v>12.6</v>
      </c>
      <c r="G20" s="151"/>
      <c r="H20" s="160">
        <f t="shared" si="5"/>
        <v>0</v>
      </c>
      <c r="I20" s="134"/>
      <c r="J20" s="134">
        <v>0</v>
      </c>
      <c r="K20" s="138"/>
      <c r="L20" s="138"/>
      <c r="M20" s="168"/>
      <c r="N20" s="163"/>
      <c r="O20" s="163"/>
      <c r="P20" s="163"/>
      <c r="Q20" s="163"/>
      <c r="R20" s="163"/>
      <c r="S20" s="163" t="s">
        <v>192</v>
      </c>
      <c r="T20" s="163">
        <v>60</v>
      </c>
      <c r="U20" s="141">
        <v>6</v>
      </c>
      <c r="V20" s="141"/>
      <c r="W20" s="135">
        <f t="shared" si="3"/>
        <v>78.599999999999994</v>
      </c>
    </row>
    <row r="21" spans="1:23" ht="15.75" thickBot="1">
      <c r="A21" s="142">
        <f t="shared" si="0"/>
        <v>17</v>
      </c>
      <c r="B21" s="143" t="s">
        <v>183</v>
      </c>
      <c r="C21" s="143" t="s">
        <v>9</v>
      </c>
      <c r="D21" s="143">
        <v>2014</v>
      </c>
      <c r="E21" s="137">
        <f>'2022-23'!W29</f>
        <v>30</v>
      </c>
      <c r="F21" s="137">
        <f t="shared" si="4"/>
        <v>6</v>
      </c>
      <c r="G21" s="151"/>
      <c r="H21" s="160">
        <f t="shared" si="5"/>
        <v>0</v>
      </c>
      <c r="I21" s="134"/>
      <c r="J21" s="134">
        <v>0</v>
      </c>
      <c r="K21" s="154"/>
      <c r="L21" s="138"/>
      <c r="M21" s="163"/>
      <c r="N21" s="163"/>
      <c r="O21" s="168"/>
      <c r="P21" s="163"/>
      <c r="Q21" s="163" t="s">
        <v>192</v>
      </c>
      <c r="R21" s="163">
        <v>60</v>
      </c>
      <c r="S21" s="168"/>
      <c r="T21" s="163"/>
      <c r="U21" s="141">
        <v>0</v>
      </c>
      <c r="V21" s="141"/>
      <c r="W21" s="135">
        <f t="shared" si="3"/>
        <v>66</v>
      </c>
    </row>
    <row r="22" spans="1:23" ht="15.75" thickBot="1">
      <c r="A22" s="142">
        <f t="shared" si="0"/>
        <v>18</v>
      </c>
      <c r="B22" s="169" t="s">
        <v>174</v>
      </c>
      <c r="C22" s="169" t="s">
        <v>9</v>
      </c>
      <c r="D22" s="153">
        <v>2011</v>
      </c>
      <c r="E22" s="137">
        <f>'2022-23'!W19</f>
        <v>180</v>
      </c>
      <c r="F22" s="137">
        <f t="shared" si="4"/>
        <v>36</v>
      </c>
      <c r="G22" s="151"/>
      <c r="H22" s="160">
        <f t="shared" si="5"/>
        <v>0</v>
      </c>
      <c r="I22" s="134"/>
      <c r="J22" s="134">
        <v>0</v>
      </c>
      <c r="K22" s="138"/>
      <c r="L22" s="138"/>
      <c r="M22" s="168"/>
      <c r="N22" s="163"/>
      <c r="O22" s="168"/>
      <c r="P22" s="163"/>
      <c r="Q22" s="163"/>
      <c r="R22" s="163"/>
      <c r="S22" s="168"/>
      <c r="T22" s="163"/>
      <c r="U22" s="141">
        <v>0</v>
      </c>
      <c r="V22" s="141"/>
      <c r="W22" s="135">
        <f t="shared" si="3"/>
        <v>36</v>
      </c>
    </row>
    <row r="23" spans="1:23" ht="15.75" thickBot="1">
      <c r="A23" s="142">
        <f t="shared" si="0"/>
        <v>19</v>
      </c>
      <c r="B23" s="143" t="s">
        <v>91</v>
      </c>
      <c r="C23" s="143" t="s">
        <v>89</v>
      </c>
      <c r="D23" s="153">
        <v>2011</v>
      </c>
      <c r="E23" s="137">
        <f>'2022-23'!W21</f>
        <v>142.928</v>
      </c>
      <c r="F23" s="137">
        <f t="shared" si="4"/>
        <v>28.585599999999999</v>
      </c>
      <c r="G23" s="151"/>
      <c r="H23" s="160">
        <f t="shared" si="5"/>
        <v>0</v>
      </c>
      <c r="I23" s="134"/>
      <c r="J23" s="134">
        <v>0</v>
      </c>
      <c r="K23" s="154"/>
      <c r="L23" s="138"/>
      <c r="M23" s="168"/>
      <c r="N23" s="163"/>
      <c r="O23" s="167"/>
      <c r="P23" s="163"/>
      <c r="Q23" s="163"/>
      <c r="R23" s="163"/>
      <c r="S23" s="163"/>
      <c r="T23" s="163"/>
      <c r="U23" s="141">
        <v>0</v>
      </c>
      <c r="V23" s="141"/>
      <c r="W23" s="135">
        <f t="shared" si="3"/>
        <v>28.585599999999999</v>
      </c>
    </row>
    <row r="24" spans="1:23" ht="15.75" thickBot="1">
      <c r="A24" s="142">
        <f t="shared" si="0"/>
        <v>20</v>
      </c>
      <c r="B24" s="143" t="s">
        <v>165</v>
      </c>
      <c r="C24" s="143" t="s">
        <v>85</v>
      </c>
      <c r="D24" s="143">
        <v>2012</v>
      </c>
      <c r="E24" s="137">
        <f>'2022-23'!W23</f>
        <v>116</v>
      </c>
      <c r="F24" s="137">
        <f t="shared" si="4"/>
        <v>23.2</v>
      </c>
      <c r="G24" s="151"/>
      <c r="H24" s="160">
        <f t="shared" si="5"/>
        <v>0</v>
      </c>
      <c r="I24" s="134"/>
      <c r="J24" s="134">
        <v>0</v>
      </c>
      <c r="K24" s="154"/>
      <c r="L24" s="138"/>
      <c r="M24" s="163"/>
      <c r="N24" s="163"/>
      <c r="O24" s="168"/>
      <c r="P24" s="163"/>
      <c r="Q24" s="163"/>
      <c r="R24" s="163"/>
      <c r="S24" s="163"/>
      <c r="T24" s="163"/>
      <c r="U24" s="141">
        <v>0</v>
      </c>
      <c r="V24" s="141"/>
      <c r="W24" s="135">
        <f t="shared" si="3"/>
        <v>23.2</v>
      </c>
    </row>
    <row r="25" spans="1:23" ht="15.75" thickBot="1">
      <c r="A25" s="142">
        <f t="shared" si="0"/>
        <v>21</v>
      </c>
      <c r="B25" s="143" t="s">
        <v>185</v>
      </c>
      <c r="C25" s="143"/>
      <c r="D25" s="143"/>
      <c r="E25" s="137">
        <f>'2022-23'!W25</f>
        <v>70</v>
      </c>
      <c r="F25" s="137">
        <f t="shared" si="4"/>
        <v>14</v>
      </c>
      <c r="G25" s="151"/>
      <c r="H25" s="160">
        <f t="shared" si="5"/>
        <v>0</v>
      </c>
      <c r="I25" s="134"/>
      <c r="J25" s="134">
        <v>0</v>
      </c>
      <c r="K25" s="154"/>
      <c r="L25" s="138"/>
      <c r="M25" s="163"/>
      <c r="N25" s="163"/>
      <c r="O25" s="168"/>
      <c r="P25" s="163"/>
      <c r="Q25" s="163"/>
      <c r="R25" s="163"/>
      <c r="S25" s="163"/>
      <c r="T25" s="163"/>
      <c r="U25" s="141">
        <v>0</v>
      </c>
      <c r="V25" s="141"/>
      <c r="W25" s="135">
        <f t="shared" si="3"/>
        <v>14</v>
      </c>
    </row>
    <row r="26" spans="1:23" ht="15.75" thickBot="1">
      <c r="A26" s="142">
        <f t="shared" si="0"/>
        <v>22</v>
      </c>
      <c r="B26" s="143" t="s">
        <v>186</v>
      </c>
      <c r="C26" s="143" t="s">
        <v>89</v>
      </c>
      <c r="D26" s="143">
        <v>2013</v>
      </c>
      <c r="E26" s="137">
        <f>'2022-23'!W26</f>
        <v>70</v>
      </c>
      <c r="F26" s="137">
        <f t="shared" si="4"/>
        <v>14</v>
      </c>
      <c r="G26" s="151"/>
      <c r="H26" s="160">
        <f t="shared" si="5"/>
        <v>0</v>
      </c>
      <c r="I26" s="134"/>
      <c r="J26" s="134">
        <v>0</v>
      </c>
      <c r="K26" s="154"/>
      <c r="L26" s="138"/>
      <c r="M26" s="163"/>
      <c r="N26" s="163"/>
      <c r="O26" s="168"/>
      <c r="P26" s="163"/>
      <c r="Q26" s="163"/>
      <c r="R26" s="163"/>
      <c r="S26" s="163"/>
      <c r="T26" s="163"/>
      <c r="U26" s="141">
        <v>0</v>
      </c>
      <c r="V26" s="141"/>
      <c r="W26" s="135">
        <f t="shared" si="3"/>
        <v>14</v>
      </c>
    </row>
    <row r="27" spans="1:23" ht="15.75" thickBot="1">
      <c r="A27" s="142">
        <f t="shared" si="0"/>
        <v>23</v>
      </c>
      <c r="B27" s="143" t="s">
        <v>187</v>
      </c>
      <c r="C27" s="143"/>
      <c r="D27" s="143"/>
      <c r="E27" s="137">
        <f>'2022-23'!W27</f>
        <v>70</v>
      </c>
      <c r="F27" s="137">
        <f t="shared" si="4"/>
        <v>14</v>
      </c>
      <c r="G27" s="151"/>
      <c r="H27" s="160">
        <f t="shared" si="5"/>
        <v>0</v>
      </c>
      <c r="I27" s="134"/>
      <c r="J27" s="134">
        <v>0</v>
      </c>
      <c r="K27" s="154"/>
      <c r="L27" s="138"/>
      <c r="M27" s="163"/>
      <c r="N27" s="163"/>
      <c r="O27" s="168"/>
      <c r="P27" s="163"/>
      <c r="Q27" s="163"/>
      <c r="R27" s="163"/>
      <c r="S27" s="163"/>
      <c r="T27" s="163"/>
      <c r="U27" s="141">
        <v>0</v>
      </c>
      <c r="V27" s="141"/>
      <c r="W27" s="135">
        <f t="shared" si="3"/>
        <v>14</v>
      </c>
    </row>
    <row r="28" spans="1:23" ht="15.75" thickBot="1">
      <c r="A28" s="142">
        <f t="shared" si="0"/>
        <v>24</v>
      </c>
      <c r="B28" s="143" t="s">
        <v>149</v>
      </c>
      <c r="C28" s="143" t="s">
        <v>150</v>
      </c>
      <c r="D28" s="143">
        <v>2012</v>
      </c>
      <c r="E28" s="137">
        <f>'2022-23'!W32</f>
        <v>13.2</v>
      </c>
      <c r="F28" s="137">
        <f t="shared" si="4"/>
        <v>2.64</v>
      </c>
      <c r="G28" s="151"/>
      <c r="H28" s="160">
        <f t="shared" si="5"/>
        <v>0</v>
      </c>
      <c r="I28" s="134"/>
      <c r="J28" s="134">
        <v>0</v>
      </c>
      <c r="K28" s="154"/>
      <c r="L28" s="138"/>
      <c r="M28" s="163"/>
      <c r="N28" s="163"/>
      <c r="O28" s="168"/>
      <c r="P28" s="163"/>
      <c r="Q28" s="163"/>
      <c r="R28" s="163"/>
      <c r="S28" s="163"/>
      <c r="T28" s="163"/>
      <c r="U28" s="141">
        <v>6</v>
      </c>
      <c r="V28" s="141"/>
      <c r="W28" s="135">
        <f t="shared" si="3"/>
        <v>8.64</v>
      </c>
    </row>
    <row r="29" spans="1:23" ht="15.75" thickBot="1">
      <c r="A29" s="142">
        <f t="shared" si="0"/>
        <v>25</v>
      </c>
      <c r="B29" s="143" t="s">
        <v>169</v>
      </c>
      <c r="C29" s="143" t="s">
        <v>8</v>
      </c>
      <c r="D29" s="143">
        <v>2012</v>
      </c>
      <c r="E29" s="137">
        <f>'2022-23'!W31</f>
        <v>14</v>
      </c>
      <c r="F29" s="137">
        <f t="shared" si="4"/>
        <v>2.8</v>
      </c>
      <c r="G29" s="151"/>
      <c r="H29" s="160">
        <f t="shared" si="5"/>
        <v>0</v>
      </c>
      <c r="I29" s="134"/>
      <c r="J29" s="134">
        <v>0</v>
      </c>
      <c r="K29" s="154"/>
      <c r="L29" s="138"/>
      <c r="M29" s="163"/>
      <c r="N29" s="163"/>
      <c r="O29" s="168"/>
      <c r="P29" s="163"/>
      <c r="Q29" s="163"/>
      <c r="R29" s="163"/>
      <c r="S29" s="163"/>
      <c r="T29" s="163"/>
      <c r="U29" s="141">
        <v>0</v>
      </c>
      <c r="V29" s="141"/>
      <c r="W29" s="135">
        <f t="shared" si="3"/>
        <v>2.8</v>
      </c>
    </row>
  </sheetData>
  <autoFilter ref="W3:W20">
    <sortState ref="A6:W29">
      <sortCondition descending="1" ref="W3:W20"/>
    </sortState>
  </autoFilter>
  <mergeCells count="13">
    <mergeCell ref="A1:W2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R3"/>
    <mergeCell ref="S3:T3"/>
  </mergeCells>
  <pageMargins left="0.7" right="0.7" top="0.75" bottom="0.75" header="0.3" footer="0.3"/>
  <pageSetup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zoomScale="70" zoomScaleNormal="70" workbookViewId="0">
      <selection activeCell="A24" sqref="A24"/>
    </sheetView>
  </sheetViews>
  <sheetFormatPr defaultRowHeight="15"/>
  <cols>
    <col min="2" max="2" width="17.42578125" customWidth="1"/>
    <col min="3" max="3" width="11.5703125" customWidth="1"/>
    <col min="5" max="5" width="11.5703125" customWidth="1"/>
    <col min="7" max="7" width="11.28515625" customWidth="1"/>
    <col min="13" max="13" width="17.85546875" customWidth="1"/>
    <col min="15" max="15" width="17.7109375" customWidth="1"/>
    <col min="19" max="19" width="17.7109375" customWidth="1"/>
  </cols>
  <sheetData>
    <row r="1" spans="1:23" ht="15" customHeight="1">
      <c r="A1" s="190" t="s">
        <v>196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2"/>
    </row>
    <row r="2" spans="1:23" ht="15" customHeight="1" thickBot="1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5"/>
    </row>
    <row r="3" spans="1:23" ht="58.9" customHeight="1" thickBot="1">
      <c r="A3" s="174" t="s">
        <v>129</v>
      </c>
      <c r="B3" s="175" t="s">
        <v>0</v>
      </c>
      <c r="C3" s="175" t="s">
        <v>1</v>
      </c>
      <c r="D3" s="176" t="s">
        <v>124</v>
      </c>
      <c r="E3" s="186" t="s">
        <v>107</v>
      </c>
      <c r="F3" s="178"/>
      <c r="G3" s="187" t="s">
        <v>145</v>
      </c>
      <c r="H3" s="179"/>
      <c r="I3" s="180" t="s">
        <v>109</v>
      </c>
      <c r="J3" s="180"/>
      <c r="K3" s="181" t="s">
        <v>110</v>
      </c>
      <c r="L3" s="181"/>
      <c r="M3" s="185" t="s">
        <v>176</v>
      </c>
      <c r="N3" s="182"/>
      <c r="O3" s="183" t="s">
        <v>190</v>
      </c>
      <c r="P3" s="188"/>
      <c r="Q3" s="183" t="s">
        <v>188</v>
      </c>
      <c r="R3" s="184"/>
      <c r="S3" s="185" t="s">
        <v>182</v>
      </c>
      <c r="T3" s="182"/>
      <c r="U3" s="128" t="s">
        <v>111</v>
      </c>
      <c r="V3" s="128" t="s">
        <v>112</v>
      </c>
      <c r="W3" s="130" t="s">
        <v>5</v>
      </c>
    </row>
    <row r="4" spans="1:23" ht="15.75" thickBot="1">
      <c r="A4" s="175"/>
      <c r="B4" s="175"/>
      <c r="C4" s="175"/>
      <c r="D4" s="177"/>
      <c r="E4" s="197" t="s">
        <v>7</v>
      </c>
      <c r="F4" s="127">
        <v>0.2</v>
      </c>
      <c r="G4" s="158" t="s">
        <v>7</v>
      </c>
      <c r="H4" s="158">
        <v>0.5</v>
      </c>
      <c r="I4" s="198" t="s">
        <v>6</v>
      </c>
      <c r="J4" s="198" t="s">
        <v>7</v>
      </c>
      <c r="K4" s="199" t="s">
        <v>6</v>
      </c>
      <c r="L4" s="199" t="s">
        <v>7</v>
      </c>
      <c r="M4" s="170" t="s">
        <v>6</v>
      </c>
      <c r="N4" s="170" t="s">
        <v>7</v>
      </c>
      <c r="O4" s="170" t="s">
        <v>6</v>
      </c>
      <c r="P4" s="170" t="s">
        <v>7</v>
      </c>
      <c r="Q4" s="170" t="s">
        <v>6</v>
      </c>
      <c r="R4" s="170" t="s">
        <v>7</v>
      </c>
      <c r="S4" s="170" t="s">
        <v>6</v>
      </c>
      <c r="T4" s="170" t="s">
        <v>7</v>
      </c>
      <c r="U4" s="133" t="s">
        <v>7</v>
      </c>
      <c r="V4" s="133" t="s">
        <v>108</v>
      </c>
      <c r="W4" s="130" t="s">
        <v>7</v>
      </c>
    </row>
    <row r="5" spans="1:23" ht="15.75" thickBot="1">
      <c r="A5" s="142">
        <f>A4+1</f>
        <v>1</v>
      </c>
      <c r="B5" s="143" t="s">
        <v>171</v>
      </c>
      <c r="C5" s="143" t="s">
        <v>85</v>
      </c>
      <c r="D5" s="143">
        <v>2012</v>
      </c>
      <c r="E5" s="137">
        <v>970</v>
      </c>
      <c r="F5" s="137">
        <f>E5*20/100</f>
        <v>194</v>
      </c>
      <c r="G5" s="151">
        <v>6</v>
      </c>
      <c r="H5" s="160">
        <v>3</v>
      </c>
      <c r="I5" s="134">
        <v>2</v>
      </c>
      <c r="J5" s="134">
        <v>150</v>
      </c>
      <c r="K5" s="154"/>
      <c r="L5" s="138"/>
      <c r="M5" s="168" t="s">
        <v>23</v>
      </c>
      <c r="N5" s="163">
        <v>180</v>
      </c>
      <c r="O5" s="200" t="s">
        <v>23</v>
      </c>
      <c r="P5" s="163">
        <v>180</v>
      </c>
      <c r="Q5" s="163"/>
      <c r="R5" s="163"/>
      <c r="S5" s="189" t="s">
        <v>16</v>
      </c>
      <c r="T5" s="163">
        <v>150</v>
      </c>
      <c r="U5" s="141">
        <v>12</v>
      </c>
      <c r="V5" s="141"/>
      <c r="W5" s="135">
        <f>SUM(F5,H5,J5,L5,N5,P5,R5,T5,U5,V5)</f>
        <v>869</v>
      </c>
    </row>
    <row r="6" spans="1:23" ht="15.75" thickBot="1">
      <c r="A6" s="142">
        <f>A5+1</f>
        <v>2</v>
      </c>
      <c r="B6" s="143" t="s">
        <v>168</v>
      </c>
      <c r="C6" s="143" t="s">
        <v>85</v>
      </c>
      <c r="D6" s="143">
        <v>2013</v>
      </c>
      <c r="E6" s="137">
        <v>384</v>
      </c>
      <c r="F6" s="137">
        <f>E6*20/100</f>
        <v>76.8</v>
      </c>
      <c r="G6" s="151">
        <v>9</v>
      </c>
      <c r="H6" s="160">
        <v>5</v>
      </c>
      <c r="I6" s="134">
        <v>3</v>
      </c>
      <c r="J6" s="134">
        <v>125</v>
      </c>
      <c r="K6" s="154"/>
      <c r="L6" s="138"/>
      <c r="M6" s="168" t="s">
        <v>16</v>
      </c>
      <c r="N6" s="163">
        <v>150</v>
      </c>
      <c r="O6" s="200" t="s">
        <v>16</v>
      </c>
      <c r="P6" s="163">
        <v>150</v>
      </c>
      <c r="Q6" s="163"/>
      <c r="R6" s="163"/>
      <c r="S6" s="189" t="s">
        <v>44</v>
      </c>
      <c r="T6" s="163">
        <v>120</v>
      </c>
      <c r="U6" s="141">
        <v>15</v>
      </c>
      <c r="V6" s="141"/>
      <c r="W6" s="135">
        <f>SUM(F6,H6,J6,L6,N6,P6,R6,T6,U6,V6)</f>
        <v>641.79999999999995</v>
      </c>
    </row>
    <row r="7" spans="1:23" ht="15.75" thickBot="1">
      <c r="A7" s="142">
        <f>A6+1</f>
        <v>3</v>
      </c>
      <c r="B7" s="143" t="s">
        <v>157</v>
      </c>
      <c r="C7" s="143" t="s">
        <v>158</v>
      </c>
      <c r="D7" s="143">
        <v>2013</v>
      </c>
      <c r="E7" s="137">
        <v>810</v>
      </c>
      <c r="F7" s="137">
        <f>E7*20/100</f>
        <v>162</v>
      </c>
      <c r="G7" s="151">
        <v>36</v>
      </c>
      <c r="H7" s="160">
        <v>18</v>
      </c>
      <c r="I7" s="134">
        <v>1</v>
      </c>
      <c r="J7" s="134">
        <v>180</v>
      </c>
      <c r="K7" s="154"/>
      <c r="L7" s="138"/>
      <c r="M7" s="168"/>
      <c r="N7" s="163"/>
      <c r="O7" s="168"/>
      <c r="P7" s="163"/>
      <c r="Q7" s="168"/>
      <c r="R7" s="163"/>
      <c r="S7" s="163">
        <v>1</v>
      </c>
      <c r="T7" s="163">
        <v>180</v>
      </c>
      <c r="U7" s="141">
        <v>15</v>
      </c>
      <c r="V7" s="141"/>
      <c r="W7" s="135">
        <f>SUM(F7,H7,J7,L7,N7,P7,R7,T7,U7,V7)</f>
        <v>555</v>
      </c>
    </row>
    <row r="8" spans="1:23" ht="15.75" thickBot="1">
      <c r="A8" s="142">
        <v>4</v>
      </c>
      <c r="B8" s="169" t="s">
        <v>175</v>
      </c>
      <c r="C8" s="169" t="s">
        <v>37</v>
      </c>
      <c r="D8" s="143">
        <v>2013</v>
      </c>
      <c r="E8" s="137">
        <v>430</v>
      </c>
      <c r="F8" s="137">
        <f>E8*20/100</f>
        <v>86</v>
      </c>
      <c r="G8" s="151">
        <v>6</v>
      </c>
      <c r="H8" s="160">
        <v>3</v>
      </c>
      <c r="I8" s="134">
        <v>4</v>
      </c>
      <c r="J8" s="134">
        <v>110</v>
      </c>
      <c r="K8" s="154"/>
      <c r="L8" s="138"/>
      <c r="M8" s="163">
        <v>3</v>
      </c>
      <c r="N8" s="163">
        <v>120</v>
      </c>
      <c r="O8" s="200" t="s">
        <v>44</v>
      </c>
      <c r="P8" s="163">
        <v>120</v>
      </c>
      <c r="Q8" s="168"/>
      <c r="R8" s="163"/>
      <c r="S8" s="189" t="s">
        <v>199</v>
      </c>
      <c r="T8" s="163">
        <v>3</v>
      </c>
      <c r="U8" s="141">
        <v>15</v>
      </c>
      <c r="V8" s="141"/>
      <c r="W8" s="135">
        <f>SUM(F8,H8,J8,L8,N8,P8,R8,T8,U8,V8)</f>
        <v>457</v>
      </c>
    </row>
    <row r="9" spans="1:23" ht="15.75" thickBot="1">
      <c r="A9" s="142">
        <v>5</v>
      </c>
      <c r="B9" s="143" t="s">
        <v>159</v>
      </c>
      <c r="C9" s="143" t="s">
        <v>160</v>
      </c>
      <c r="D9" s="143">
        <v>2013</v>
      </c>
      <c r="E9" s="137">
        <v>345</v>
      </c>
      <c r="F9" s="137">
        <f>E9*20/100</f>
        <v>69</v>
      </c>
      <c r="G9" s="151">
        <v>5</v>
      </c>
      <c r="H9" s="160">
        <v>3</v>
      </c>
      <c r="I9" s="134">
        <v>5</v>
      </c>
      <c r="J9" s="134">
        <v>100</v>
      </c>
      <c r="K9" s="154"/>
      <c r="L9" s="138"/>
      <c r="M9" s="168" t="s">
        <v>44</v>
      </c>
      <c r="N9" s="163">
        <v>120</v>
      </c>
      <c r="O9" s="168"/>
      <c r="P9" s="163"/>
      <c r="Q9" s="163"/>
      <c r="R9" s="163"/>
      <c r="S9" s="189" t="s">
        <v>192</v>
      </c>
      <c r="T9" s="163">
        <v>60</v>
      </c>
      <c r="U9" s="141">
        <v>24</v>
      </c>
      <c r="V9" s="141"/>
      <c r="W9" s="135">
        <f>SUM(F9,H9,J9,L9,N9,P9,R9,T9,U9,V9)</f>
        <v>376</v>
      </c>
    </row>
    <row r="10" spans="1:23" ht="15.75" thickBot="1">
      <c r="A10" s="142">
        <v>6</v>
      </c>
      <c r="B10" s="169" t="s">
        <v>197</v>
      </c>
      <c r="C10" s="161" t="s">
        <v>8</v>
      </c>
      <c r="D10" s="143">
        <v>2014</v>
      </c>
      <c r="E10" s="137">
        <v>0</v>
      </c>
      <c r="F10" s="137">
        <f>E10*20/100</f>
        <v>0</v>
      </c>
      <c r="G10" s="151"/>
      <c r="H10" s="160"/>
      <c r="I10" s="134">
        <v>6</v>
      </c>
      <c r="J10" s="134">
        <v>95</v>
      </c>
      <c r="K10" s="154"/>
      <c r="L10" s="138"/>
      <c r="M10" s="163"/>
      <c r="N10" s="163"/>
      <c r="O10" s="200" t="s">
        <v>192</v>
      </c>
      <c r="P10" s="163">
        <v>60</v>
      </c>
      <c r="Q10" s="163"/>
      <c r="R10" s="163"/>
      <c r="S10" s="163" t="s">
        <v>192</v>
      </c>
      <c r="T10" s="163">
        <v>60</v>
      </c>
      <c r="U10" s="141">
        <v>9</v>
      </c>
      <c r="V10" s="141"/>
      <c r="W10" s="135">
        <f>SUM(F10,H10,J10,L10,N10,P10,R10,T10,U10,V10)</f>
        <v>224</v>
      </c>
    </row>
    <row r="11" spans="1:23" ht="15.75" thickBot="1">
      <c r="A11" s="142">
        <v>7</v>
      </c>
      <c r="B11" s="143" t="s">
        <v>194</v>
      </c>
      <c r="C11" s="143" t="s">
        <v>37</v>
      </c>
      <c r="D11" s="143">
        <v>2014</v>
      </c>
      <c r="E11" s="137">
        <v>90</v>
      </c>
      <c r="F11" s="137">
        <f>E11*20/100</f>
        <v>18</v>
      </c>
      <c r="G11" s="151"/>
      <c r="H11" s="160"/>
      <c r="I11" s="134">
        <v>10</v>
      </c>
      <c r="J11" s="134">
        <v>75</v>
      </c>
      <c r="K11" s="154"/>
      <c r="L11" s="138"/>
      <c r="M11" s="163"/>
      <c r="N11" s="163"/>
      <c r="O11" s="200" t="s">
        <v>191</v>
      </c>
      <c r="P11" s="163">
        <v>90</v>
      </c>
      <c r="Q11" s="163"/>
      <c r="R11" s="163"/>
      <c r="S11" s="189" t="s">
        <v>199</v>
      </c>
      <c r="T11" s="163">
        <v>3</v>
      </c>
      <c r="U11" s="141">
        <v>6</v>
      </c>
      <c r="V11" s="141"/>
      <c r="W11" s="135">
        <f>SUM(F11,H11,J11,L11,N11,P11,R11,T11,U11,V11)</f>
        <v>192</v>
      </c>
    </row>
    <row r="12" spans="1:23" ht="15.75" thickBot="1">
      <c r="A12" s="142">
        <f>A11+1</f>
        <v>8</v>
      </c>
      <c r="B12" s="143" t="s">
        <v>198</v>
      </c>
      <c r="C12" s="143" t="s">
        <v>8</v>
      </c>
      <c r="D12" s="143">
        <v>2012</v>
      </c>
      <c r="E12" s="137">
        <v>0</v>
      </c>
      <c r="F12" s="137">
        <f>E12*20/100</f>
        <v>0</v>
      </c>
      <c r="G12" s="151"/>
      <c r="H12" s="160"/>
      <c r="I12" s="134">
        <v>7</v>
      </c>
      <c r="J12" s="134">
        <v>90</v>
      </c>
      <c r="K12" s="154"/>
      <c r="L12" s="138"/>
      <c r="M12" s="168"/>
      <c r="N12" s="163"/>
      <c r="O12" s="200" t="s">
        <v>191</v>
      </c>
      <c r="P12" s="163">
        <v>90</v>
      </c>
      <c r="Q12" s="163"/>
      <c r="R12" s="163"/>
      <c r="S12" s="189" t="s">
        <v>199</v>
      </c>
      <c r="T12" s="163">
        <v>3</v>
      </c>
      <c r="U12" s="141">
        <v>9</v>
      </c>
      <c r="V12" s="141"/>
      <c r="W12" s="135">
        <f>SUM(F12,H12,J12,L12,N12,P12,R12,T12,U12,V12)</f>
        <v>192</v>
      </c>
    </row>
    <row r="13" spans="1:23" ht="15.75" thickBot="1">
      <c r="A13" s="142">
        <v>9</v>
      </c>
      <c r="B13" s="143" t="s">
        <v>183</v>
      </c>
      <c r="C13" s="143" t="s">
        <v>9</v>
      </c>
      <c r="D13" s="143">
        <v>2014</v>
      </c>
      <c r="E13" s="137">
        <v>66</v>
      </c>
      <c r="F13" s="137">
        <f>E13*20/100</f>
        <v>13.2</v>
      </c>
      <c r="G13" s="151"/>
      <c r="H13" s="160"/>
      <c r="I13" s="134">
        <v>9</v>
      </c>
      <c r="J13" s="134">
        <v>80</v>
      </c>
      <c r="K13" s="154"/>
      <c r="L13" s="138"/>
      <c r="M13" s="163" t="s">
        <v>191</v>
      </c>
      <c r="N13" s="163">
        <v>90</v>
      </c>
      <c r="O13" s="168"/>
      <c r="P13" s="163"/>
      <c r="Q13" s="163"/>
      <c r="R13" s="163"/>
      <c r="S13" s="168"/>
      <c r="T13" s="163"/>
      <c r="U13" s="141"/>
      <c r="V13" s="141"/>
      <c r="W13" s="135">
        <f>SUM(F13,H13,J13,L13,N13,P13,R13,T13,U13,V13)</f>
        <v>183.2</v>
      </c>
    </row>
    <row r="14" spans="1:23" ht="15.75" thickBot="1">
      <c r="A14" s="142">
        <v>10</v>
      </c>
      <c r="B14" s="143" t="s">
        <v>149</v>
      </c>
      <c r="C14" s="143" t="s">
        <v>150</v>
      </c>
      <c r="D14" s="143">
        <v>2012</v>
      </c>
      <c r="E14" s="137">
        <v>9</v>
      </c>
      <c r="F14" s="137">
        <f>E14*20/100</f>
        <v>1.8</v>
      </c>
      <c r="G14" s="151"/>
      <c r="H14" s="160"/>
      <c r="I14" s="134"/>
      <c r="J14" s="134"/>
      <c r="K14" s="154"/>
      <c r="L14" s="138"/>
      <c r="M14" s="163"/>
      <c r="N14" s="163"/>
      <c r="O14" s="200" t="s">
        <v>44</v>
      </c>
      <c r="P14" s="163">
        <v>120</v>
      </c>
      <c r="Q14" s="163"/>
      <c r="R14" s="163"/>
      <c r="S14" s="163"/>
      <c r="T14" s="163"/>
      <c r="U14" s="141"/>
      <c r="V14" s="141"/>
      <c r="W14" s="135">
        <f>SUM(F14,H14,J14,L14,N14,P14,R14,T14,U14,V14)</f>
        <v>121.8</v>
      </c>
    </row>
    <row r="15" spans="1:23" ht="15.75" thickBot="1">
      <c r="A15" s="142">
        <v>11</v>
      </c>
      <c r="B15" s="143" t="s">
        <v>195</v>
      </c>
      <c r="C15" s="143" t="s">
        <v>85</v>
      </c>
      <c r="D15" s="143">
        <v>2017</v>
      </c>
      <c r="E15" s="137">
        <v>120</v>
      </c>
      <c r="F15" s="137">
        <f>E15*20/100</f>
        <v>24</v>
      </c>
      <c r="G15" s="151"/>
      <c r="H15" s="160"/>
      <c r="I15" s="134">
        <v>8</v>
      </c>
      <c r="J15" s="134">
        <v>85</v>
      </c>
      <c r="K15" s="154"/>
      <c r="L15" s="138"/>
      <c r="M15" s="163"/>
      <c r="N15" s="163"/>
      <c r="O15" s="168"/>
      <c r="P15" s="163"/>
      <c r="Q15" s="163"/>
      <c r="R15" s="163"/>
      <c r="S15" s="189" t="s">
        <v>199</v>
      </c>
      <c r="T15" s="163">
        <v>3</v>
      </c>
      <c r="U15" s="141">
        <v>6</v>
      </c>
      <c r="V15" s="141"/>
      <c r="W15" s="135">
        <f>SUM(F15,H15,J15,L15,N15,P15,R15,T15,U15,V15)</f>
        <v>118</v>
      </c>
    </row>
    <row r="16" spans="1:23" ht="15.75" thickBot="1">
      <c r="A16" s="142">
        <v>12</v>
      </c>
      <c r="B16" s="143" t="s">
        <v>186</v>
      </c>
      <c r="C16" s="143" t="s">
        <v>89</v>
      </c>
      <c r="D16" s="143">
        <v>2013</v>
      </c>
      <c r="E16" s="137">
        <v>14</v>
      </c>
      <c r="F16" s="137">
        <f>E16*20/100</f>
        <v>2.8</v>
      </c>
      <c r="G16" s="151"/>
      <c r="H16" s="160"/>
      <c r="I16" s="134">
        <v>11</v>
      </c>
      <c r="J16" s="134">
        <v>70</v>
      </c>
      <c r="K16" s="154"/>
      <c r="L16" s="138"/>
      <c r="M16" s="163"/>
      <c r="N16" s="163"/>
      <c r="O16" s="168"/>
      <c r="P16" s="163"/>
      <c r="Q16" s="163"/>
      <c r="R16" s="163"/>
      <c r="S16" s="163"/>
      <c r="T16" s="163"/>
      <c r="U16" s="141"/>
      <c r="V16" s="141"/>
      <c r="W16" s="135">
        <f>SUM(F16,H16,J16,L16,N16,P16,R16,T16,U16,V16)</f>
        <v>72.8</v>
      </c>
    </row>
    <row r="17" spans="1:23" ht="15.75" thickBot="1">
      <c r="A17" s="142">
        <v>13</v>
      </c>
      <c r="B17" s="143" t="s">
        <v>205</v>
      </c>
      <c r="C17" s="143" t="s">
        <v>89</v>
      </c>
      <c r="D17" s="143"/>
      <c r="E17" s="137"/>
      <c r="F17" s="137"/>
      <c r="G17" s="151"/>
      <c r="H17" s="160"/>
      <c r="I17" s="134"/>
      <c r="J17" s="134"/>
      <c r="K17" s="154"/>
      <c r="L17" s="138"/>
      <c r="M17" s="168"/>
      <c r="N17" s="163"/>
      <c r="O17" s="200" t="s">
        <v>192</v>
      </c>
      <c r="P17" s="163">
        <v>60</v>
      </c>
      <c r="Q17" s="163"/>
      <c r="R17" s="163"/>
      <c r="S17" s="196" t="s">
        <v>199</v>
      </c>
      <c r="T17" s="163">
        <v>3</v>
      </c>
      <c r="U17" s="141">
        <v>6</v>
      </c>
      <c r="V17" s="141"/>
      <c r="W17" s="135">
        <f>SUM(F17,H17,J17,L17,N17,P17,R17,T17,U17,V17)</f>
        <v>69</v>
      </c>
    </row>
    <row r="18" spans="1:23" ht="15.75" thickBot="1">
      <c r="A18" s="142">
        <v>14</v>
      </c>
      <c r="B18" s="143" t="s">
        <v>203</v>
      </c>
      <c r="C18" s="143" t="s">
        <v>181</v>
      </c>
      <c r="D18" s="143"/>
      <c r="E18" s="137"/>
      <c r="F18" s="137"/>
      <c r="G18" s="151"/>
      <c r="H18" s="160"/>
      <c r="I18" s="134"/>
      <c r="J18" s="134"/>
      <c r="K18" s="154"/>
      <c r="L18" s="138"/>
      <c r="M18" s="163"/>
      <c r="N18" s="163"/>
      <c r="O18" s="168"/>
      <c r="P18" s="163"/>
      <c r="Q18" s="163"/>
      <c r="R18" s="163"/>
      <c r="S18" s="163" t="s">
        <v>199</v>
      </c>
      <c r="T18" s="163">
        <v>3</v>
      </c>
      <c r="U18" s="141">
        <v>18</v>
      </c>
      <c r="V18" s="141"/>
      <c r="W18" s="135">
        <f>SUM(F18,H18,J18,L18,N18,P18,R18,T18,U18,V18)</f>
        <v>21</v>
      </c>
    </row>
    <row r="19" spans="1:23" ht="15.75" thickBot="1">
      <c r="A19" s="142">
        <v>15</v>
      </c>
      <c r="B19" s="143" t="s">
        <v>148</v>
      </c>
      <c r="C19" s="143" t="s">
        <v>147</v>
      </c>
      <c r="D19" s="143">
        <v>2012</v>
      </c>
      <c r="E19" s="137">
        <v>83</v>
      </c>
      <c r="F19" s="137">
        <f>E19*20/100</f>
        <v>16.600000000000001</v>
      </c>
      <c r="G19" s="151"/>
      <c r="H19" s="160"/>
      <c r="I19" s="134"/>
      <c r="J19" s="134"/>
      <c r="K19" s="154"/>
      <c r="L19" s="138"/>
      <c r="M19" s="168"/>
      <c r="N19" s="163"/>
      <c r="O19" s="168"/>
      <c r="P19" s="163"/>
      <c r="Q19" s="163"/>
      <c r="R19" s="163"/>
      <c r="S19" s="168"/>
      <c r="T19" s="163"/>
      <c r="U19" s="141"/>
      <c r="V19" s="141"/>
      <c r="W19" s="135">
        <f>SUM(F19,H19,J19,L19,N19,P19,R19,T19,U19,V19)</f>
        <v>16.600000000000001</v>
      </c>
    </row>
    <row r="20" spans="1:23" ht="15.75" thickBot="1">
      <c r="A20" s="142">
        <v>16</v>
      </c>
      <c r="B20" s="143" t="s">
        <v>165</v>
      </c>
      <c r="C20" s="143" t="s">
        <v>85</v>
      </c>
      <c r="D20" s="143">
        <v>2012</v>
      </c>
      <c r="E20" s="137">
        <v>23</v>
      </c>
      <c r="F20" s="137">
        <f>E20*20/100</f>
        <v>4.5999999999999996</v>
      </c>
      <c r="G20" s="151"/>
      <c r="H20" s="160"/>
      <c r="I20" s="134"/>
      <c r="J20" s="134"/>
      <c r="K20" s="154"/>
      <c r="L20" s="138"/>
      <c r="M20" s="163"/>
      <c r="N20" s="163"/>
      <c r="O20" s="168"/>
      <c r="P20" s="163"/>
      <c r="Q20" s="163"/>
      <c r="R20" s="163"/>
      <c r="S20" s="163"/>
      <c r="T20" s="163"/>
      <c r="U20" s="141"/>
      <c r="V20" s="141"/>
      <c r="W20" s="135">
        <f>SUM(F20,H20,J20,L20,N20,P20,R20,T20,U20,V20)</f>
        <v>4.5999999999999996</v>
      </c>
    </row>
    <row r="21" spans="1:23" ht="15.75" thickBot="1">
      <c r="A21" s="142">
        <v>17</v>
      </c>
      <c r="B21" s="143" t="s">
        <v>200</v>
      </c>
      <c r="C21" s="143" t="s">
        <v>201</v>
      </c>
      <c r="D21" s="143"/>
      <c r="E21" s="137">
        <v>0</v>
      </c>
      <c r="F21" s="137">
        <v>0</v>
      </c>
      <c r="G21" s="151"/>
      <c r="H21" s="160"/>
      <c r="I21" s="134"/>
      <c r="J21" s="134"/>
      <c r="K21" s="154"/>
      <c r="L21" s="138"/>
      <c r="M21" s="163"/>
      <c r="N21" s="163"/>
      <c r="O21" s="168"/>
      <c r="P21" s="163"/>
      <c r="Q21" s="163"/>
      <c r="R21" s="163"/>
      <c r="S21" s="163" t="s">
        <v>199</v>
      </c>
      <c r="T21" s="163">
        <v>3</v>
      </c>
      <c r="U21" s="141"/>
      <c r="V21" s="141"/>
      <c r="W21" s="135">
        <f>SUM(F21,H21,J21,L21,N21,P21,R21,T21,U21,V21)</f>
        <v>3</v>
      </c>
    </row>
    <row r="22" spans="1:23" ht="15.75" thickBot="1">
      <c r="A22" s="142">
        <v>18</v>
      </c>
      <c r="B22" s="143" t="s">
        <v>202</v>
      </c>
      <c r="C22" s="143" t="s">
        <v>201</v>
      </c>
      <c r="D22" s="143"/>
      <c r="E22" s="137"/>
      <c r="F22" s="137"/>
      <c r="G22" s="151"/>
      <c r="H22" s="160"/>
      <c r="I22" s="134"/>
      <c r="J22" s="134"/>
      <c r="K22" s="154"/>
      <c r="L22" s="138"/>
      <c r="M22" s="163"/>
      <c r="N22" s="163"/>
      <c r="O22" s="168"/>
      <c r="P22" s="163"/>
      <c r="Q22" s="163"/>
      <c r="R22" s="163"/>
      <c r="S22" s="163" t="s">
        <v>199</v>
      </c>
      <c r="T22" s="163">
        <v>3</v>
      </c>
      <c r="U22" s="141"/>
      <c r="V22" s="141"/>
      <c r="W22" s="135">
        <f>SUM(F22,H22,J22,L22,N22,P22,R22,T22,U22,V22)</f>
        <v>3</v>
      </c>
    </row>
    <row r="23" spans="1:23" ht="15.75" thickBot="1">
      <c r="A23" s="142">
        <v>19</v>
      </c>
      <c r="B23" s="143" t="s">
        <v>204</v>
      </c>
      <c r="C23" s="143" t="s">
        <v>19</v>
      </c>
      <c r="D23" s="143"/>
      <c r="E23" s="137"/>
      <c r="F23" s="137"/>
      <c r="G23" s="151"/>
      <c r="H23" s="160"/>
      <c r="I23" s="134"/>
      <c r="J23" s="134"/>
      <c r="K23" s="154"/>
      <c r="L23" s="138"/>
      <c r="M23" s="163"/>
      <c r="N23" s="163"/>
      <c r="O23" s="168"/>
      <c r="P23" s="163"/>
      <c r="Q23" s="163"/>
      <c r="R23" s="163"/>
      <c r="S23" s="163" t="s">
        <v>199</v>
      </c>
      <c r="T23" s="163">
        <v>3</v>
      </c>
      <c r="U23" s="141"/>
      <c r="V23" s="141"/>
      <c r="W23" s="135">
        <f>SUM(F23,H23,J23,L23,N23,P23,R23,T23,U23,V23)</f>
        <v>3</v>
      </c>
    </row>
    <row r="24" spans="1:23" ht="15.75" thickBot="1">
      <c r="A24" s="142">
        <v>20</v>
      </c>
      <c r="B24" s="143" t="s">
        <v>169</v>
      </c>
      <c r="C24" s="143" t="s">
        <v>8</v>
      </c>
      <c r="D24" s="143">
        <v>2012</v>
      </c>
      <c r="E24" s="137">
        <v>3</v>
      </c>
      <c r="F24" s="137">
        <f>E24*20/100</f>
        <v>0.6</v>
      </c>
      <c r="G24" s="151"/>
      <c r="H24" s="160"/>
      <c r="I24" s="134"/>
      <c r="J24" s="134"/>
      <c r="K24" s="154"/>
      <c r="L24" s="138"/>
      <c r="M24" s="163"/>
      <c r="N24" s="163"/>
      <c r="O24" s="168"/>
      <c r="P24" s="163"/>
      <c r="Q24" s="163"/>
      <c r="R24" s="163"/>
      <c r="S24" s="163"/>
      <c r="T24" s="163"/>
      <c r="U24" s="141"/>
      <c r="V24" s="141"/>
      <c r="W24" s="135">
        <f>SUM(F24,H24,J24,L24,N24,P24,R24,T24,U24,V24)</f>
        <v>0.6</v>
      </c>
    </row>
  </sheetData>
  <sortState ref="A3:W24">
    <sortCondition descending="1" ref="W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2017-18</vt:lpstr>
      <vt:lpstr>2018-19</vt:lpstr>
      <vt:lpstr>2019-20</vt:lpstr>
      <vt:lpstr>2020-21</vt:lpstr>
      <vt:lpstr>2021-22</vt:lpstr>
      <vt:lpstr>2022-23</vt:lpstr>
      <vt:lpstr>2023-24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 SPIN</dc:creator>
  <cp:lastModifiedBy>user</cp:lastModifiedBy>
  <cp:lastPrinted>2023-06-17T13:19:11Z</cp:lastPrinted>
  <dcterms:created xsi:type="dcterms:W3CDTF">2014-12-01T11:19:30Z</dcterms:created>
  <dcterms:modified xsi:type="dcterms:W3CDTF">2025-02-13T17:19:44Z</dcterms:modified>
</cp:coreProperties>
</file>